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18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comments19.xml" ContentType="application/vnd.openxmlformats-officedocument.spreadsheetml.comment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9990" windowHeight="9495" tabRatio="764"/>
  </bookViews>
  <sheets>
    <sheet name="AL" sheetId="3" r:id="rId1"/>
    <sheet name="BK" sheetId="4" r:id="rId2"/>
    <sheet name="BC1" sheetId="5" r:id="rId3"/>
    <sheet name="BC2" sheetId="27" r:id="rId4"/>
    <sheet name="BP" sheetId="22" r:id="rId5"/>
    <sheet name="CH" sheetId="32" r:id="rId6"/>
    <sheet name="GM" sheetId="13" r:id="rId7"/>
    <sheet name="HM1" sheetId="7" r:id="rId8"/>
    <sheet name="HM2" sheetId="28" r:id="rId9"/>
    <sheet name="HO" sheetId="24" r:id="rId10"/>
    <sheet name="KN" sheetId="8" r:id="rId11"/>
    <sheet name="LI" sheetId="25" r:id="rId12"/>
    <sheet name="LY" sheetId="14" r:id="rId13"/>
    <sheet name="LCM" sheetId="9" r:id="rId14"/>
    <sheet name="MO" sheetId="15" r:id="rId15"/>
    <sheet name="MR" sheetId="16" r:id="rId16"/>
    <sheet name="PA" sheetId="20" r:id="rId17"/>
    <sheet name="SC1" sheetId="10" r:id="rId18"/>
    <sheet name="SC2" sheetId="31" r:id="rId19"/>
    <sheet name="VT" sheetId="11" r:id="rId20"/>
    <sheet name="Blanks" sheetId="33" r:id="rId21"/>
  </sheets>
  <calcPr calcId="125725"/>
</workbook>
</file>

<file path=xl/calcChain.xml><?xml version="1.0" encoding="utf-8"?>
<calcChain xmlns="http://schemas.openxmlformats.org/spreadsheetml/2006/main">
  <c r="E35" i="11"/>
  <c r="M42" i="32"/>
  <c r="L42"/>
  <c r="K42"/>
  <c r="J42"/>
  <c r="I42"/>
  <c r="H42"/>
  <c r="G42"/>
  <c r="F42"/>
  <c r="E42"/>
  <c r="D42"/>
  <c r="C42"/>
  <c r="B42"/>
  <c r="C41"/>
  <c r="M39"/>
  <c r="J39"/>
  <c r="G39"/>
  <c r="D39"/>
  <c r="K37"/>
  <c r="N37"/>
  <c r="H37"/>
  <c r="E37"/>
  <c r="B37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6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9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8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8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E35" i="20"/>
  <c r="D35" i="5"/>
  <c r="F42" i="3"/>
  <c r="D42"/>
  <c r="C42"/>
  <c r="B42"/>
  <c r="C41"/>
  <c r="M42"/>
  <c r="K42"/>
  <c r="H42"/>
  <c r="M39"/>
  <c r="J39"/>
  <c r="G39"/>
  <c r="D39"/>
  <c r="L42"/>
  <c r="J42"/>
  <c r="I42"/>
  <c r="G42"/>
  <c r="E42"/>
  <c r="K37"/>
  <c r="N37"/>
  <c r="M35"/>
  <c r="L35"/>
  <c r="K35"/>
  <c r="J35"/>
  <c r="I35"/>
  <c r="H35"/>
  <c r="G35"/>
  <c r="F35"/>
  <c r="E35"/>
  <c r="D35"/>
  <c r="C35"/>
  <c r="B35"/>
  <c r="B37"/>
  <c r="H37"/>
  <c r="E37"/>
  <c r="C41" i="5"/>
  <c r="M42"/>
  <c r="L42"/>
  <c r="K42"/>
  <c r="J42"/>
  <c r="I42"/>
  <c r="H42"/>
  <c r="G42"/>
  <c r="F42"/>
  <c r="E42"/>
  <c r="D42"/>
  <c r="C42"/>
  <c r="B42"/>
  <c r="K37"/>
  <c r="N37" s="1"/>
  <c r="M39"/>
  <c r="J39"/>
  <c r="G39"/>
  <c r="D39"/>
  <c r="M35"/>
  <c r="L35"/>
  <c r="K35"/>
  <c r="J35"/>
  <c r="I35"/>
  <c r="H35"/>
  <c r="G35"/>
  <c r="F35"/>
  <c r="E35"/>
  <c r="C35"/>
  <c r="B35"/>
  <c r="B37"/>
  <c r="H37"/>
  <c r="E37"/>
  <c r="M42" i="27"/>
  <c r="L42"/>
  <c r="K42"/>
  <c r="J42"/>
  <c r="I42"/>
  <c r="H42"/>
  <c r="G42"/>
  <c r="F42"/>
  <c r="E42"/>
  <c r="D42"/>
  <c r="C42"/>
  <c r="B42"/>
  <c r="C41"/>
  <c r="M39"/>
  <c r="J39"/>
  <c r="G39"/>
  <c r="D39"/>
  <c r="K37"/>
  <c r="N37"/>
  <c r="H37"/>
  <c r="E37"/>
  <c r="B37"/>
  <c r="M35"/>
  <c r="L35"/>
  <c r="K35"/>
  <c r="J35"/>
  <c r="I35"/>
  <c r="H35"/>
  <c r="G35"/>
  <c r="F35"/>
  <c r="E35"/>
  <c r="D35"/>
  <c r="C35"/>
  <c r="B35"/>
  <c r="A5" i="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I42"/>
  <c r="H42"/>
  <c r="C41"/>
  <c r="B42"/>
  <c r="M42"/>
  <c r="L42"/>
  <c r="K42"/>
  <c r="J42"/>
  <c r="G42"/>
  <c r="F42"/>
  <c r="E42"/>
  <c r="D42"/>
  <c r="C42"/>
  <c r="G39"/>
  <c r="D39"/>
  <c r="K37"/>
  <c r="N37"/>
  <c r="M39"/>
  <c r="J39"/>
  <c r="M35"/>
  <c r="L35"/>
  <c r="K35"/>
  <c r="J35"/>
  <c r="I35"/>
  <c r="H35"/>
  <c r="G35"/>
  <c r="F35"/>
  <c r="E35"/>
  <c r="D35"/>
  <c r="C35"/>
  <c r="B35"/>
  <c r="B37"/>
  <c r="H37"/>
  <c r="E37"/>
  <c r="M42" i="22"/>
  <c r="L42"/>
  <c r="K42"/>
  <c r="J42"/>
  <c r="I42"/>
  <c r="H42"/>
  <c r="G42"/>
  <c r="F42"/>
  <c r="E42"/>
  <c r="D42"/>
  <c r="C42"/>
  <c r="B42"/>
  <c r="C41"/>
  <c r="M39"/>
  <c r="J39"/>
  <c r="G39"/>
  <c r="D39"/>
  <c r="K37"/>
  <c r="N37" s="1"/>
  <c r="M35"/>
  <c r="L35"/>
  <c r="K35"/>
  <c r="J35"/>
  <c r="I35"/>
  <c r="H35"/>
  <c r="G35"/>
  <c r="F35"/>
  <c r="E35"/>
  <c r="D35"/>
  <c r="C35"/>
  <c r="B35"/>
  <c r="B37"/>
  <c r="H37"/>
  <c r="E37"/>
  <c r="M39" i="13"/>
  <c r="B42"/>
  <c r="J42"/>
  <c r="K42"/>
  <c r="L42"/>
  <c r="M42"/>
  <c r="C42"/>
  <c r="D42"/>
  <c r="D39"/>
  <c r="E42"/>
  <c r="F42"/>
  <c r="G39"/>
  <c r="G42"/>
  <c r="H42"/>
  <c r="J39"/>
  <c r="E37"/>
  <c r="B37"/>
  <c r="K37"/>
  <c r="N37" s="1"/>
  <c r="I42"/>
  <c r="C41"/>
  <c r="M35"/>
  <c r="L35"/>
  <c r="K35"/>
  <c r="J35"/>
  <c r="I35"/>
  <c r="H35"/>
  <c r="G35"/>
  <c r="F35"/>
  <c r="E35"/>
  <c r="D35"/>
  <c r="C35"/>
  <c r="B35"/>
  <c r="H37"/>
  <c r="M39" i="7"/>
  <c r="B42"/>
  <c r="J42"/>
  <c r="K42"/>
  <c r="L42"/>
  <c r="M42"/>
  <c r="C42"/>
  <c r="D42"/>
  <c r="D39"/>
  <c r="E42"/>
  <c r="F42"/>
  <c r="H42"/>
  <c r="I42"/>
  <c r="J39"/>
  <c r="K37"/>
  <c r="N37" s="1"/>
  <c r="B37"/>
  <c r="E37"/>
  <c r="G42"/>
  <c r="G39"/>
  <c r="C41"/>
  <c r="M35"/>
  <c r="L35"/>
  <c r="K35"/>
  <c r="J35"/>
  <c r="I35"/>
  <c r="H35"/>
  <c r="G35"/>
  <c r="F35"/>
  <c r="E35"/>
  <c r="D35"/>
  <c r="C35"/>
  <c r="B35"/>
  <c r="H37"/>
  <c r="M42" i="28"/>
  <c r="L42"/>
  <c r="K42"/>
  <c r="J42"/>
  <c r="I42"/>
  <c r="H42"/>
  <c r="G42"/>
  <c r="F42"/>
  <c r="E42"/>
  <c r="D42"/>
  <c r="C42"/>
  <c r="B42"/>
  <c r="C41"/>
  <c r="M39"/>
  <c r="J39"/>
  <c r="G39"/>
  <c r="D39"/>
  <c r="K37"/>
  <c r="N37"/>
  <c r="H37"/>
  <c r="E37"/>
  <c r="B37"/>
  <c r="M35"/>
  <c r="L35"/>
  <c r="K35"/>
  <c r="J35"/>
  <c r="I35"/>
  <c r="H35"/>
  <c r="G35"/>
  <c r="F35"/>
  <c r="E35"/>
  <c r="D35"/>
  <c r="C35"/>
  <c r="B35"/>
  <c r="M39" i="24"/>
  <c r="B42"/>
  <c r="J42"/>
  <c r="K42"/>
  <c r="L42"/>
  <c r="M42"/>
  <c r="C42"/>
  <c r="D42"/>
  <c r="D39"/>
  <c r="E42"/>
  <c r="F42"/>
  <c r="G42"/>
  <c r="G39"/>
  <c r="H42"/>
  <c r="J39"/>
  <c r="B37"/>
  <c r="E37"/>
  <c r="K37"/>
  <c r="N37" s="1"/>
  <c r="I42"/>
  <c r="C41"/>
  <c r="M35"/>
  <c r="L35"/>
  <c r="K35"/>
  <c r="J35"/>
  <c r="I35"/>
  <c r="H35"/>
  <c r="G35"/>
  <c r="F35"/>
  <c r="E35"/>
  <c r="D35"/>
  <c r="C35"/>
  <c r="B35"/>
  <c r="H37"/>
  <c r="M39" i="8"/>
  <c r="M42"/>
  <c r="K42"/>
  <c r="L42"/>
  <c r="J42"/>
  <c r="B42"/>
  <c r="C42"/>
  <c r="D39"/>
  <c r="D42"/>
  <c r="E42"/>
  <c r="F42"/>
  <c r="G42"/>
  <c r="G39"/>
  <c r="H42"/>
  <c r="J39"/>
  <c r="E37"/>
  <c r="B37"/>
  <c r="K37"/>
  <c r="N37" s="1"/>
  <c r="I42"/>
  <c r="C41"/>
  <c r="K35"/>
  <c r="M35"/>
  <c r="L35"/>
  <c r="J35"/>
  <c r="I35"/>
  <c r="H35"/>
  <c r="G35"/>
  <c r="F35"/>
  <c r="E35"/>
  <c r="D35"/>
  <c r="C35"/>
  <c r="B35"/>
  <c r="H37"/>
  <c r="M39" i="9"/>
  <c r="B42"/>
  <c r="J42"/>
  <c r="L42"/>
  <c r="M42"/>
  <c r="K42"/>
  <c r="C42"/>
  <c r="D39"/>
  <c r="D42"/>
  <c r="E42"/>
  <c r="F42"/>
  <c r="G39"/>
  <c r="G42"/>
  <c r="H42"/>
  <c r="J39"/>
  <c r="K37"/>
  <c r="N37" s="1"/>
  <c r="E37"/>
  <c r="B37"/>
  <c r="I42"/>
  <c r="C41"/>
  <c r="M35"/>
  <c r="L35"/>
  <c r="K35"/>
  <c r="J35"/>
  <c r="I35"/>
  <c r="H35"/>
  <c r="G35"/>
  <c r="F35"/>
  <c r="E35"/>
  <c r="D35"/>
  <c r="C35"/>
  <c r="B35"/>
  <c r="H37"/>
  <c r="M39" i="25"/>
  <c r="B42"/>
  <c r="J42"/>
  <c r="K42"/>
  <c r="L42"/>
  <c r="M42"/>
  <c r="C42"/>
  <c r="D39"/>
  <c r="D42"/>
  <c r="E42"/>
  <c r="F42"/>
  <c r="G39"/>
  <c r="G42"/>
  <c r="H42"/>
  <c r="J39"/>
  <c r="E37"/>
  <c r="B37"/>
  <c r="K37"/>
  <c r="N37" s="1"/>
  <c r="I42"/>
  <c r="C41"/>
  <c r="M35"/>
  <c r="L35"/>
  <c r="K35"/>
  <c r="J35"/>
  <c r="I35"/>
  <c r="H35"/>
  <c r="G35"/>
  <c r="F35"/>
  <c r="E35"/>
  <c r="D35"/>
  <c r="C35"/>
  <c r="B35"/>
  <c r="H37"/>
  <c r="M39" i="14"/>
  <c r="B42"/>
  <c r="J42"/>
  <c r="K42"/>
  <c r="L42"/>
  <c r="M42"/>
  <c r="C42"/>
  <c r="D39"/>
  <c r="D42"/>
  <c r="E42"/>
  <c r="F42"/>
  <c r="G39"/>
  <c r="G42"/>
  <c r="H42"/>
  <c r="J39"/>
  <c r="B37"/>
  <c r="E37"/>
  <c r="K37"/>
  <c r="N37" s="1"/>
  <c r="I42"/>
  <c r="C41"/>
  <c r="M35"/>
  <c r="L35"/>
  <c r="K35"/>
  <c r="J35"/>
  <c r="I35"/>
  <c r="H35"/>
  <c r="G35"/>
  <c r="F35"/>
  <c r="E35"/>
  <c r="D35"/>
  <c r="C35"/>
  <c r="B35"/>
  <c r="H37"/>
  <c r="M39" i="15"/>
  <c r="B42"/>
  <c r="C42"/>
  <c r="D39"/>
  <c r="D42"/>
  <c r="E42"/>
  <c r="F42"/>
  <c r="G39"/>
  <c r="H42"/>
  <c r="J42"/>
  <c r="K42"/>
  <c r="L42"/>
  <c r="M42"/>
  <c r="G42"/>
  <c r="J39"/>
  <c r="K37"/>
  <c r="N37" s="1"/>
  <c r="E37"/>
  <c r="B37"/>
  <c r="I42"/>
  <c r="C41"/>
  <c r="M35"/>
  <c r="L35"/>
  <c r="K35"/>
  <c r="J35"/>
  <c r="I35"/>
  <c r="H35"/>
  <c r="G35"/>
  <c r="F35"/>
  <c r="E35"/>
  <c r="D35"/>
  <c r="C35"/>
  <c r="B35"/>
  <c r="H37"/>
  <c r="M39" i="16"/>
  <c r="B42"/>
  <c r="J42"/>
  <c r="K42"/>
  <c r="L42"/>
  <c r="M42"/>
  <c r="C42"/>
  <c r="D39"/>
  <c r="D42"/>
  <c r="E42"/>
  <c r="F42"/>
  <c r="G39"/>
  <c r="G42"/>
  <c r="H42"/>
  <c r="J39"/>
  <c r="E37"/>
  <c r="B37"/>
  <c r="K37"/>
  <c r="N37" s="1"/>
  <c r="I42"/>
  <c r="C41"/>
  <c r="M35"/>
  <c r="L35"/>
  <c r="K35"/>
  <c r="J35"/>
  <c r="I35"/>
  <c r="H35"/>
  <c r="G35"/>
  <c r="F35"/>
  <c r="E35"/>
  <c r="D35"/>
  <c r="C35"/>
  <c r="B35"/>
  <c r="H37"/>
  <c r="J42" i="20"/>
  <c r="L42"/>
  <c r="K42"/>
  <c r="M39"/>
  <c r="M42"/>
  <c r="B42"/>
  <c r="C42"/>
  <c r="D42"/>
  <c r="D39"/>
  <c r="F42"/>
  <c r="E42"/>
  <c r="G39"/>
  <c r="G42"/>
  <c r="H42"/>
  <c r="J39"/>
  <c r="K37"/>
  <c r="N37" s="1"/>
  <c r="E37"/>
  <c r="B37"/>
  <c r="I42"/>
  <c r="D35"/>
  <c r="C41"/>
  <c r="M35"/>
  <c r="L35"/>
  <c r="K35"/>
  <c r="J35"/>
  <c r="I35"/>
  <c r="H35"/>
  <c r="G35"/>
  <c r="F35"/>
  <c r="C35"/>
  <c r="B35"/>
  <c r="H37"/>
  <c r="M39" i="10"/>
  <c r="B42"/>
  <c r="J42"/>
  <c r="K42"/>
  <c r="L42"/>
  <c r="M42"/>
  <c r="C42"/>
  <c r="D39"/>
  <c r="D42"/>
  <c r="E42"/>
  <c r="F42"/>
  <c r="G39"/>
  <c r="G42"/>
  <c r="H42"/>
  <c r="J39"/>
  <c r="K37"/>
  <c r="N37" s="1"/>
  <c r="B37"/>
  <c r="E37"/>
  <c r="I42"/>
  <c r="C41"/>
  <c r="M35"/>
  <c r="L35"/>
  <c r="K35"/>
  <c r="J35"/>
  <c r="I35"/>
  <c r="H35"/>
  <c r="G35"/>
  <c r="F35"/>
  <c r="E35"/>
  <c r="D35"/>
  <c r="C35"/>
  <c r="B35"/>
  <c r="H37"/>
  <c r="M42" i="31"/>
  <c r="L42"/>
  <c r="K42"/>
  <c r="J42"/>
  <c r="I42"/>
  <c r="H42"/>
  <c r="G42"/>
  <c r="F42"/>
  <c r="E42"/>
  <c r="D42"/>
  <c r="C42"/>
  <c r="B42"/>
  <c r="C41"/>
  <c r="M39"/>
  <c r="J39"/>
  <c r="G39"/>
  <c r="D39"/>
  <c r="K37"/>
  <c r="N37"/>
  <c r="H37"/>
  <c r="E37"/>
  <c r="B37"/>
  <c r="M35"/>
  <c r="L35"/>
  <c r="K35"/>
  <c r="J35"/>
  <c r="I35"/>
  <c r="H35"/>
  <c r="G35"/>
  <c r="F35"/>
  <c r="E35"/>
  <c r="D35"/>
  <c r="C35"/>
  <c r="B35"/>
  <c r="M39" i="11"/>
  <c r="D39"/>
  <c r="F42"/>
  <c r="M42"/>
  <c r="L42"/>
  <c r="K42"/>
  <c r="J42"/>
  <c r="D42"/>
  <c r="C42"/>
  <c r="B42"/>
  <c r="E42"/>
  <c r="G39"/>
  <c r="G42"/>
  <c r="H42"/>
  <c r="J39"/>
  <c r="E37"/>
  <c r="B37"/>
  <c r="K37"/>
  <c r="N37" s="1"/>
  <c r="I42"/>
  <c r="C41"/>
  <c r="M35"/>
  <c r="L35"/>
  <c r="K35"/>
  <c r="J35"/>
  <c r="I35"/>
  <c r="H35"/>
  <c r="G35"/>
  <c r="F35"/>
  <c r="D35"/>
  <c r="C35"/>
  <c r="B35"/>
  <c r="H37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0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3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4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6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7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8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19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20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4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7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8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9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sharedStrings.xml><?xml version="1.0" encoding="utf-8"?>
<sst xmlns="http://schemas.openxmlformats.org/spreadsheetml/2006/main" count="282" uniqueCount="35">
  <si>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</si>
  <si>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</si>
  <si>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</si>
  <si>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</si>
  <si>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</si>
  <si>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</si>
  <si>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</si>
  <si>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BAKER</t>
  </si>
  <si>
    <t>BATON ROUGE / CAPITOL</t>
  </si>
  <si>
    <t>HAMMOND</t>
  </si>
  <si>
    <t>KENNER</t>
  </si>
  <si>
    <t>SHREVEPORT</t>
  </si>
  <si>
    <t>VINTON</t>
  </si>
  <si>
    <t>GEISMAR</t>
  </si>
  <si>
    <t>MARRERO</t>
  </si>
  <si>
    <t>MONROE</t>
  </si>
  <si>
    <t>PORT ALLEN</t>
  </si>
  <si>
    <t>BAYOU PLAQUEMINE</t>
  </si>
  <si>
    <t>% obs/1st</t>
  </si>
  <si>
    <t>% obs/3rd</t>
  </si>
  <si>
    <t>% obs/2nd</t>
  </si>
  <si>
    <t>Annual% obs</t>
  </si>
  <si>
    <t>% obs/4th</t>
  </si>
  <si>
    <t>HOUMA</t>
  </si>
  <si>
    <t>LAFAYETTE/STATE POLICE TROOP I</t>
  </si>
  <si>
    <t>Monthly %</t>
  </si>
  <si>
    <t>98th percentile</t>
  </si>
  <si>
    <t>BATON ROUGE / CAPITOL - 2</t>
  </si>
  <si>
    <t>HAMMOND - 2</t>
  </si>
  <si>
    <t>SHREVEPORT - 2</t>
  </si>
  <si>
    <t>CHALMETTE - VISTA SITE</t>
  </si>
  <si>
    <t>LAFAYETTE/USGS</t>
  </si>
  <si>
    <t>LAKE CHARLES / MCNEESE</t>
  </si>
  <si>
    <t xml:space="preserve"> </t>
  </si>
  <si>
    <t>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</si>
</sst>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color indexed="81"/>
      <name val="Tahoma"/>
    </font>
    <font>
      <sz val="8"/>
      <name val="Arial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164" fontId="3" fillId="0" borderId="0" xfId="0" applyNumberFormat="1" applyFont="1"/>
    <xf numFmtId="0" fontId="4" fillId="0" borderId="0" xfId="0" applyFont="1" applyBorder="1" applyAlignment="1">
      <alignment horizontal="left"/>
    </xf>
    <xf numFmtId="164" fontId="0" fillId="2" borderId="0" xfId="0" applyNumberFormat="1" applyFill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09" name="Text Box 1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0" name="Text Box 1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1" name="Text Box 1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12" name="Text Box 1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3" name="Text Box 19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4" name="Text Box 2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5" name="Text Box 2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6" name="Text Box 22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7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9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20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21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22" name="Text Box 2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6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4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5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6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7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70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7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7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73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29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30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30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3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34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35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6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37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38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39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0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1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42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3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4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5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6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47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48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49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0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1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52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53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54" name="Text Box 3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5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6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57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58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59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7060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7061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7062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7063" name="Text Box 4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6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7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2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3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4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5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6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7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8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9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80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81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5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5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6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6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7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8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9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0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1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2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3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4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75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6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7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8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9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0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1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82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3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4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85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7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7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8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338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0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1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0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1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2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3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6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29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5" name="Text Box 1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6" name="Text Box 1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7" name="Text Box 2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8" name="Text Box 2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9" name="Text Box 2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0" name="Text Box 2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81" name="Text Box 2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2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3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4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5" name="Text Box 2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6" name="Text Box 2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7" name="Text Box 3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8" name="Text Box 3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9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90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91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5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6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0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1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2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3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76" name="Text Box 4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9" name="Text Box 4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0" name="Text Box 4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1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2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83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4" name="Text Box 4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5" name="Text Box 4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6" name="Text Box 5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7" name="Text Box 5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8" name="Text Box 5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9" name="Text Box 5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90" name="Text Box 5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91" name="Text Box 5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92" name="Text Box 5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93" name="Text Box 5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2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2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2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2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3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3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3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3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3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963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36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37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38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39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40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41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42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43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44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9645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46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47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48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49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50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51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9652" name="Text Box 2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53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54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55" name="Text Box 3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56" name="Text Box 3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57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58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9659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60" name="Text Box 3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61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62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63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64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65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9666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9667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9668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9669" name="Text Box 4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1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2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3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4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5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6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4167" name="Text Box 2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4168" name="Text Box 2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4169" name="Text Box 2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4170" name="Text Box 2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3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3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4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5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6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7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0" name="Text Box 3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3" name="Text Box 3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4" name="Text Box 3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5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6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7" name="Text Box 3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48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9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0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1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2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3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4" name="Text Box 4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5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6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57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3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3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4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4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536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7" name="Text Box 2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8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9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70" name="Text Box 2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7" name="Text Box 3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8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9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80" name="Text Box 3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3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0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1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2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3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4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5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6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7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8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49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7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7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8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8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9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0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97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0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0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21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4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5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6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7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8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9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90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91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92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6393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2.75"/>
  <cols>
    <col min="1" max="1" width="10.7109375" customWidth="1"/>
    <col min="2" max="2" width="9" customWidth="1"/>
    <col min="13" max="13" width="11.7109375" customWidth="1"/>
  </cols>
  <sheetData>
    <row r="1" spans="1:13">
      <c r="F1" t="s">
        <v>0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5">
        <v>7</v>
      </c>
      <c r="E4" s="3"/>
      <c r="F4" s="3"/>
      <c r="G4" s="3"/>
      <c r="H4" s="3"/>
      <c r="I4" s="3">
        <v>15.2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8.1999999999999993</v>
      </c>
      <c r="D5" s="3"/>
      <c r="E5" s="3"/>
      <c r="F5" s="3"/>
      <c r="G5" s="3">
        <v>15</v>
      </c>
      <c r="H5" s="3">
        <v>8.3000000000000007</v>
      </c>
      <c r="I5" s="3"/>
      <c r="J5" s="3"/>
      <c r="K5" s="3"/>
      <c r="L5" s="3">
        <v>16.600000000000001</v>
      </c>
      <c r="M5" s="3">
        <v>7.1</v>
      </c>
    </row>
    <row r="6" spans="1:13">
      <c r="A6">
        <f t="shared" si="0"/>
        <v>3</v>
      </c>
      <c r="B6" s="3">
        <v>11.8</v>
      </c>
      <c r="C6" s="3"/>
      <c r="D6" s="3"/>
      <c r="E6" s="3">
        <v>7</v>
      </c>
      <c r="F6" s="3">
        <v>6.7</v>
      </c>
      <c r="G6" s="3"/>
      <c r="H6" s="3"/>
      <c r="I6" s="3"/>
      <c r="J6" s="3">
        <v>9.1</v>
      </c>
      <c r="K6" s="3">
        <v>14.1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>
        <f t="shared" si="0"/>
        <v>5</v>
      </c>
      <c r="B8" s="3"/>
      <c r="C8" s="3">
        <v>10.4</v>
      </c>
      <c r="D8" s="3"/>
      <c r="E8" s="3"/>
      <c r="F8" s="3"/>
      <c r="G8" s="3">
        <v>10</v>
      </c>
      <c r="H8" s="3">
        <v>4.3</v>
      </c>
      <c r="I8" s="3"/>
      <c r="J8" s="3"/>
      <c r="K8" s="3"/>
      <c r="L8" s="3">
        <v>22.8</v>
      </c>
      <c r="M8" s="3">
        <v>16.8</v>
      </c>
    </row>
    <row r="9" spans="1:13">
      <c r="A9">
        <f t="shared" si="0"/>
        <v>6</v>
      </c>
      <c r="B9" s="3">
        <v>9.8000000000000007</v>
      </c>
      <c r="C9" s="3"/>
      <c r="D9" s="3"/>
      <c r="E9" s="3"/>
      <c r="F9" s="3">
        <v>9.5</v>
      </c>
      <c r="G9" s="3"/>
      <c r="H9" s="3"/>
      <c r="I9" s="3"/>
      <c r="J9" s="3">
        <v>13.1</v>
      </c>
      <c r="K9" s="3">
        <v>8.9</v>
      </c>
      <c r="L9" s="3"/>
      <c r="M9" s="3"/>
    </row>
    <row r="10" spans="1:13">
      <c r="A10">
        <f t="shared" si="0"/>
        <v>7</v>
      </c>
      <c r="B10" s="3"/>
      <c r="C10" s="3"/>
      <c r="D10" s="3">
        <v>17.100000000000001</v>
      </c>
      <c r="E10" s="3"/>
      <c r="F10" s="3"/>
      <c r="G10" s="3"/>
      <c r="H10" s="3"/>
      <c r="I10" s="3">
        <v>10.5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9.9</v>
      </c>
      <c r="D11" s="3"/>
      <c r="E11" s="3"/>
      <c r="F11" s="3"/>
      <c r="G11" s="3">
        <v>8.4</v>
      </c>
      <c r="H11" s="3">
        <v>10.1</v>
      </c>
      <c r="I11" s="3"/>
      <c r="J11" s="3"/>
      <c r="K11" s="3"/>
      <c r="L11" s="3">
        <v>13.7</v>
      </c>
      <c r="M11" s="3">
        <v>7.2</v>
      </c>
    </row>
    <row r="12" spans="1:13">
      <c r="A12">
        <f t="shared" si="0"/>
        <v>9</v>
      </c>
      <c r="B12" s="3">
        <v>3.9</v>
      </c>
      <c r="C12" s="3"/>
      <c r="D12" s="3"/>
      <c r="E12" s="3"/>
      <c r="F12" s="3">
        <v>20.6</v>
      </c>
      <c r="G12" s="3"/>
      <c r="H12" s="3"/>
      <c r="I12" s="3"/>
      <c r="J12" s="3">
        <v>8.4</v>
      </c>
      <c r="K12" s="3">
        <v>9.1999999999999993</v>
      </c>
      <c r="L12" s="3"/>
      <c r="M12" s="3"/>
    </row>
    <row r="13" spans="1:13">
      <c r="A13">
        <f t="shared" si="0"/>
        <v>10</v>
      </c>
      <c r="B13" s="3"/>
      <c r="C13" s="3"/>
      <c r="D13" s="3">
        <v>12.2</v>
      </c>
      <c r="E13" s="3"/>
      <c r="F13" s="3"/>
      <c r="G13" s="3"/>
      <c r="H13" s="3"/>
      <c r="I13" s="3">
        <v>18.899999999999999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10.5</v>
      </c>
      <c r="D14" s="3"/>
      <c r="E14" s="3"/>
      <c r="F14" s="3"/>
      <c r="G14" s="3">
        <v>11.2</v>
      </c>
      <c r="H14" s="3">
        <v>10.4</v>
      </c>
      <c r="I14" s="3"/>
      <c r="J14" s="3"/>
      <c r="K14" s="3"/>
      <c r="L14" s="3">
        <v>13.4</v>
      </c>
      <c r="M14" s="3">
        <v>6.2</v>
      </c>
    </row>
    <row r="15" spans="1:13">
      <c r="A15">
        <f t="shared" si="0"/>
        <v>12</v>
      </c>
      <c r="B15" s="3">
        <v>5.0999999999999996</v>
      </c>
      <c r="C15" s="3"/>
      <c r="D15" s="3"/>
      <c r="E15" s="3">
        <v>5</v>
      </c>
      <c r="F15" s="3">
        <v>14.1</v>
      </c>
      <c r="G15" s="3"/>
      <c r="H15" s="3"/>
      <c r="I15" s="3"/>
      <c r="J15" s="3">
        <v>9.8000000000000007</v>
      </c>
      <c r="K15" s="3">
        <v>8.6999999999999993</v>
      </c>
      <c r="L15" s="3"/>
      <c r="M15" s="3"/>
    </row>
    <row r="16" spans="1:13">
      <c r="A16">
        <f t="shared" si="0"/>
        <v>13</v>
      </c>
      <c r="B16" s="3"/>
      <c r="C16" s="3"/>
      <c r="D16" s="3">
        <v>14.1</v>
      </c>
      <c r="E16" s="3"/>
      <c r="F16" s="3"/>
      <c r="G16" s="3"/>
      <c r="H16" s="3"/>
      <c r="I16" s="3">
        <v>17.600000000000001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10.6</v>
      </c>
      <c r="D17" s="3"/>
      <c r="E17" s="3"/>
      <c r="F17" s="3"/>
      <c r="G17" s="3">
        <v>17.3</v>
      </c>
      <c r="H17" s="3">
        <v>6.5</v>
      </c>
      <c r="I17" s="3"/>
      <c r="J17" s="3"/>
      <c r="K17" s="3"/>
      <c r="L17" s="3">
        <v>12.7</v>
      </c>
      <c r="M17" s="3">
        <v>4</v>
      </c>
    </row>
    <row r="18" spans="1:13">
      <c r="A18">
        <f t="shared" si="0"/>
        <v>15</v>
      </c>
      <c r="B18" s="3">
        <v>3.4</v>
      </c>
      <c r="C18" s="3"/>
      <c r="D18" s="3"/>
      <c r="E18" s="3">
        <v>13.6</v>
      </c>
      <c r="F18" s="3">
        <v>16.600000000000001</v>
      </c>
      <c r="G18" s="3"/>
      <c r="H18" s="3"/>
      <c r="I18" s="3"/>
      <c r="J18" s="3">
        <v>9.6999999999999993</v>
      </c>
      <c r="K18" s="3">
        <v>11.4</v>
      </c>
      <c r="L18" s="3"/>
      <c r="M18" s="3"/>
    </row>
    <row r="19" spans="1:13">
      <c r="A19">
        <f t="shared" si="0"/>
        <v>16</v>
      </c>
      <c r="B19" s="3"/>
      <c r="C19" s="3"/>
      <c r="D19" s="3">
        <v>8.6999999999999993</v>
      </c>
      <c r="E19" s="3"/>
      <c r="F19" s="3"/>
      <c r="G19" s="3"/>
      <c r="H19" s="3"/>
      <c r="I19" s="3">
        <v>9.1999999999999993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6</v>
      </c>
      <c r="D20" s="3"/>
      <c r="E20" s="3"/>
      <c r="F20" s="3"/>
      <c r="G20" s="3">
        <v>10.8</v>
      </c>
      <c r="H20" s="3">
        <v>4.7</v>
      </c>
      <c r="I20" s="3"/>
      <c r="J20" s="3"/>
      <c r="K20" s="3"/>
      <c r="L20" s="3">
        <v>10.4</v>
      </c>
      <c r="M20" s="3">
        <v>5.7</v>
      </c>
    </row>
    <row r="21" spans="1:13">
      <c r="A21">
        <f t="shared" si="0"/>
        <v>18</v>
      </c>
      <c r="B21" s="3">
        <v>5.8</v>
      </c>
      <c r="C21" s="3"/>
      <c r="D21" s="3"/>
      <c r="E21" s="3">
        <v>12.6</v>
      </c>
      <c r="F21" s="3">
        <v>7.4</v>
      </c>
      <c r="G21" s="3"/>
      <c r="H21" s="3"/>
      <c r="I21" s="3"/>
      <c r="J21" s="3">
        <v>17.399999999999999</v>
      </c>
      <c r="K21" s="3">
        <v>15.1</v>
      </c>
      <c r="L21" s="3"/>
      <c r="M21" s="3"/>
    </row>
    <row r="22" spans="1:13">
      <c r="A22">
        <f t="shared" si="0"/>
        <v>19</v>
      </c>
      <c r="B22" s="3"/>
      <c r="C22" s="3"/>
      <c r="D22" s="3">
        <v>7</v>
      </c>
      <c r="E22" s="3"/>
      <c r="F22" s="3"/>
      <c r="G22" s="3"/>
      <c r="H22" s="3"/>
      <c r="I22" s="3">
        <v>11.5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5.5</v>
      </c>
      <c r="D23" s="3"/>
      <c r="E23" s="3"/>
      <c r="F23" s="3"/>
      <c r="G23" s="3">
        <v>6.6</v>
      </c>
      <c r="H23" s="3">
        <v>3.9</v>
      </c>
      <c r="I23" s="3"/>
      <c r="J23" s="3"/>
      <c r="K23" s="3"/>
      <c r="L23" s="3">
        <v>8.4</v>
      </c>
      <c r="M23" s="3">
        <v>5.3</v>
      </c>
    </row>
    <row r="24" spans="1:13">
      <c r="A24">
        <f t="shared" si="0"/>
        <v>21</v>
      </c>
      <c r="B24" s="3">
        <v>3.2</v>
      </c>
      <c r="C24" s="3"/>
      <c r="D24" s="3"/>
      <c r="E24" s="3">
        <v>14.9</v>
      </c>
      <c r="F24" s="3">
        <v>17.899999999999999</v>
      </c>
      <c r="G24" s="3"/>
      <c r="H24" s="3"/>
      <c r="I24" s="3"/>
      <c r="J24" s="3"/>
      <c r="K24" s="3">
        <v>10.199999999999999</v>
      </c>
      <c r="L24" s="3"/>
      <c r="M24" s="3"/>
    </row>
    <row r="25" spans="1:13">
      <c r="A25">
        <f t="shared" si="0"/>
        <v>22</v>
      </c>
      <c r="B25" s="3"/>
      <c r="C25" s="3"/>
      <c r="D25" s="3">
        <v>7</v>
      </c>
      <c r="E25" s="3"/>
      <c r="F25" s="3"/>
      <c r="G25" s="3"/>
      <c r="H25" s="3"/>
      <c r="I25" s="3">
        <v>9.4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10.3</v>
      </c>
      <c r="D26" s="3"/>
      <c r="E26" s="3"/>
      <c r="F26" s="3"/>
      <c r="G26" s="3">
        <v>15.1</v>
      </c>
      <c r="H26" s="3">
        <v>16</v>
      </c>
      <c r="I26" s="3"/>
      <c r="J26" s="3"/>
      <c r="K26" s="3"/>
      <c r="L26" s="3">
        <v>4.0999999999999996</v>
      </c>
      <c r="M26" s="3">
        <v>3.5</v>
      </c>
    </row>
    <row r="27" spans="1:13">
      <c r="A27">
        <f t="shared" si="0"/>
        <v>24</v>
      </c>
      <c r="B27" s="3">
        <v>10.3</v>
      </c>
      <c r="C27" s="3"/>
      <c r="D27" s="3"/>
      <c r="E27" s="3">
        <v>7.2</v>
      </c>
      <c r="F27" s="3">
        <v>11.7</v>
      </c>
      <c r="G27" s="3"/>
      <c r="H27" s="3"/>
      <c r="I27" s="3"/>
      <c r="J27" s="3">
        <v>4.8</v>
      </c>
      <c r="K27" s="3">
        <v>6.1</v>
      </c>
      <c r="L27" s="3"/>
      <c r="M27" s="3"/>
    </row>
    <row r="28" spans="1:13">
      <c r="A28">
        <f t="shared" si="0"/>
        <v>25</v>
      </c>
      <c r="B28" s="3"/>
      <c r="C28" s="3"/>
      <c r="D28" s="3">
        <v>8.3000000000000007</v>
      </c>
      <c r="E28" s="3"/>
      <c r="F28" s="3"/>
      <c r="G28" s="3"/>
      <c r="H28" s="3"/>
      <c r="I28" s="3">
        <v>10.5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7.2</v>
      </c>
      <c r="D29" s="3"/>
      <c r="E29" s="3"/>
      <c r="F29" s="3"/>
      <c r="G29" s="3">
        <v>11.7</v>
      </c>
      <c r="H29" s="3">
        <v>7.4</v>
      </c>
      <c r="I29" s="3"/>
      <c r="J29" s="3"/>
      <c r="K29" s="3"/>
      <c r="L29" s="3">
        <v>4.5</v>
      </c>
      <c r="M29" s="3">
        <v>7.3</v>
      </c>
    </row>
    <row r="30" spans="1:13">
      <c r="A30">
        <f t="shared" si="0"/>
        <v>27</v>
      </c>
      <c r="B30" s="3">
        <v>11.8</v>
      </c>
      <c r="C30" s="3"/>
      <c r="D30" s="3"/>
      <c r="E30" s="3">
        <v>5.7</v>
      </c>
      <c r="F30" s="3">
        <v>9.6</v>
      </c>
      <c r="G30" s="3"/>
      <c r="H30" s="3"/>
      <c r="I30" s="3"/>
      <c r="J30" s="3">
        <v>14.8</v>
      </c>
      <c r="K30" s="3">
        <v>11.7</v>
      </c>
      <c r="L30" s="3"/>
      <c r="M30" s="3"/>
    </row>
    <row r="31" spans="1:13">
      <c r="A31">
        <f t="shared" si="0"/>
        <v>28</v>
      </c>
      <c r="B31" s="3"/>
      <c r="C31" s="3"/>
      <c r="D31" s="3">
        <v>5.6</v>
      </c>
      <c r="E31" s="3"/>
      <c r="F31" s="3"/>
      <c r="G31" s="3"/>
      <c r="H31" s="3"/>
      <c r="I31" s="3">
        <v>10.199999999999999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7.2</v>
      </c>
      <c r="H32" s="3">
        <v>5.8</v>
      </c>
      <c r="I32" s="3"/>
      <c r="J32" s="3"/>
      <c r="K32" s="3"/>
      <c r="L32" s="3">
        <v>13.1</v>
      </c>
      <c r="M32" s="9">
        <v>7.7</v>
      </c>
    </row>
    <row r="33" spans="1:14">
      <c r="A33">
        <f t="shared" si="0"/>
        <v>30</v>
      </c>
      <c r="B33" s="3">
        <v>6.7</v>
      </c>
      <c r="C33" s="3"/>
      <c r="D33" s="3"/>
      <c r="E33" s="3">
        <v>16</v>
      </c>
      <c r="F33" s="3">
        <v>4.5999999999999996</v>
      </c>
      <c r="G33" s="3"/>
      <c r="H33" s="3"/>
      <c r="I33" s="3"/>
      <c r="J33" s="3">
        <v>19.7</v>
      </c>
      <c r="K33" s="3">
        <v>13.5</v>
      </c>
      <c r="L33" s="3"/>
      <c r="M33" s="3"/>
    </row>
    <row r="34" spans="1:14">
      <c r="A34">
        <f t="shared" si="0"/>
        <v>31</v>
      </c>
      <c r="B34" s="3"/>
      <c r="C34" s="3"/>
      <c r="D34" s="3">
        <v>4.4000000000000004</v>
      </c>
      <c r="E34" s="3"/>
      <c r="F34" s="3"/>
      <c r="G34" s="3"/>
      <c r="H34" s="3"/>
      <c r="I34" s="3">
        <v>11.8</v>
      </c>
      <c r="J34" s="3"/>
      <c r="K34" s="3"/>
      <c r="L34" s="3"/>
      <c r="M34" s="3"/>
    </row>
    <row r="35" spans="1:14">
      <c r="A35" t="s">
        <v>2</v>
      </c>
      <c r="B35" s="2">
        <f>MAX(B4:B34)</f>
        <v>11.8</v>
      </c>
      <c r="C35" s="2">
        <f t="shared" ref="C35:M35" si="1">MAX(C4:C34)</f>
        <v>10.6</v>
      </c>
      <c r="D35" s="2">
        <f>MAX(D4:D34)</f>
        <v>17.100000000000001</v>
      </c>
      <c r="E35" s="2">
        <f t="shared" si="1"/>
        <v>16</v>
      </c>
      <c r="F35" s="2">
        <f t="shared" si="1"/>
        <v>20.6</v>
      </c>
      <c r="G35" s="2">
        <f t="shared" si="1"/>
        <v>17.3</v>
      </c>
      <c r="H35" s="2">
        <f>MAX(H4:H34)</f>
        <v>16</v>
      </c>
      <c r="I35" s="2">
        <f>MAX(I4:I34)</f>
        <v>18.899999999999999</v>
      </c>
      <c r="J35" s="2">
        <f t="shared" si="1"/>
        <v>19.7</v>
      </c>
      <c r="K35" s="2">
        <f>MAX(K4:K34)</f>
        <v>15.1</v>
      </c>
      <c r="L35" s="2">
        <f t="shared" si="1"/>
        <v>22.8</v>
      </c>
      <c r="M35" s="2">
        <f t="shared" si="1"/>
        <v>16.8</v>
      </c>
    </row>
    <row r="37" spans="1:14">
      <c r="A37" t="s">
        <v>3</v>
      </c>
      <c r="B37">
        <f>MAX(B4:M34)</f>
        <v>22.8</v>
      </c>
      <c r="D37" t="s">
        <v>4</v>
      </c>
      <c r="E37" s="3">
        <f>AVERAGE(B4:M34)</f>
        <v>10.036206896551725</v>
      </c>
      <c r="G37" t="s">
        <v>5</v>
      </c>
      <c r="H37" s="2">
        <f>STDEV(B4:M34)</f>
        <v>4.2794432094500996</v>
      </c>
      <c r="J37" t="s">
        <v>6</v>
      </c>
      <c r="K37">
        <f>COUNT(B4:M34)</f>
        <v>116</v>
      </c>
      <c r="M37" t="s">
        <v>21</v>
      </c>
      <c r="N37" s="2">
        <f xml:space="preserve"> K37/122*100</f>
        <v>95.081967213114751</v>
      </c>
    </row>
    <row r="39" spans="1:14">
      <c r="C39" t="s">
        <v>18</v>
      </c>
      <c r="D39" s="2">
        <f xml:space="preserve"> COUNT(B4:D34)/30*100</f>
        <v>96.666666666666671</v>
      </c>
      <c r="F39" t="s">
        <v>20</v>
      </c>
      <c r="G39" s="2">
        <f>COUNT(E4:G34)/30*100</f>
        <v>93.333333333333329</v>
      </c>
      <c r="I39" t="s">
        <v>19</v>
      </c>
      <c r="J39" s="2">
        <f xml:space="preserve"> COUNT(H4:J34)/31*100</f>
        <v>93.548387096774192</v>
      </c>
      <c r="L39" t="s">
        <v>22</v>
      </c>
      <c r="M39" s="2">
        <f>COUNT(K4:M34)/31*100</f>
        <v>96.774193548387103</v>
      </c>
    </row>
    <row r="41" spans="1:14">
      <c r="A41" t="s">
        <v>26</v>
      </c>
      <c r="C41" s="4">
        <f>PERCENTILE(B4:M34,0.98)</f>
        <v>19.46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100</v>
      </c>
      <c r="D42" s="3">
        <f>COUNT(D4:D34)/11*100</f>
        <v>90.909090909090907</v>
      </c>
      <c r="E42" s="3">
        <f>COUNT(E4:E34)/10*100</f>
        <v>80</v>
      </c>
      <c r="F42" s="3">
        <f>COUNT(F4:F34)/10*100</f>
        <v>100</v>
      </c>
      <c r="G42" s="3">
        <f>COUNT(G4:G34)/10*100</f>
        <v>100</v>
      </c>
      <c r="H42" s="3">
        <f>COUNT(H4:H34)/11*100</f>
        <v>90.909090909090907</v>
      </c>
      <c r="I42" s="3">
        <f>COUNT(I4:I34)/10*100</f>
        <v>100</v>
      </c>
      <c r="J42" s="3">
        <f>COUNT(J4:J34)/10*100</f>
        <v>90</v>
      </c>
      <c r="K42" s="3">
        <f>COUNT(K4:K34)/10*100</f>
        <v>100</v>
      </c>
      <c r="L42" s="3">
        <f>COUNT(L4:L34)/10*100</f>
        <v>100</v>
      </c>
      <c r="M42" s="3">
        <f>COUNT(M4:M34)/11*100</f>
        <v>90.909090909090907</v>
      </c>
    </row>
    <row r="44" spans="1:14">
      <c r="B44" t="s">
        <v>33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23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8.3000000000000007</v>
      </c>
      <c r="E4" s="3"/>
      <c r="F4" s="3"/>
      <c r="G4" s="3"/>
      <c r="H4" s="3"/>
      <c r="I4" s="3">
        <v>14.2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>
        <v>9</v>
      </c>
      <c r="I5" s="3"/>
      <c r="J5" s="3"/>
      <c r="K5" s="3"/>
      <c r="L5" s="3">
        <v>19.100000000000001</v>
      </c>
      <c r="M5" s="3">
        <v>6.3</v>
      </c>
    </row>
    <row r="6" spans="1:13">
      <c r="A6">
        <f t="shared" si="0"/>
        <v>3</v>
      </c>
      <c r="B6" s="3">
        <v>14.3</v>
      </c>
      <c r="C6" s="3"/>
      <c r="D6" s="3"/>
      <c r="E6" s="3"/>
      <c r="F6" s="3"/>
      <c r="G6" s="3"/>
      <c r="H6" s="3"/>
      <c r="I6" s="3"/>
      <c r="J6" s="3">
        <v>6.4</v>
      </c>
      <c r="K6" s="3">
        <v>12.2</v>
      </c>
      <c r="L6" s="3"/>
      <c r="M6" s="3"/>
    </row>
    <row r="7" spans="1:13">
      <c r="A7">
        <f t="shared" si="0"/>
        <v>4</v>
      </c>
      <c r="B7" s="3"/>
      <c r="C7" s="3"/>
      <c r="D7" s="3">
        <v>8.1</v>
      </c>
      <c r="E7" s="3"/>
      <c r="F7" s="3"/>
      <c r="G7" s="3"/>
      <c r="H7" s="3"/>
      <c r="I7" s="3">
        <v>7.4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11.7</v>
      </c>
      <c r="D8" s="3"/>
      <c r="E8" s="3"/>
      <c r="F8" s="3"/>
      <c r="G8" s="3">
        <v>2.5</v>
      </c>
      <c r="H8" s="3">
        <v>5.3</v>
      </c>
      <c r="I8" s="3"/>
      <c r="J8" s="3"/>
      <c r="K8" s="3"/>
      <c r="L8" s="3">
        <v>23</v>
      </c>
      <c r="M8" s="3">
        <v>9.6999999999999993</v>
      </c>
    </row>
    <row r="9" spans="1:13">
      <c r="A9">
        <f t="shared" si="0"/>
        <v>6</v>
      </c>
      <c r="B9" s="3">
        <v>5.3</v>
      </c>
      <c r="C9" s="3"/>
      <c r="D9" s="3"/>
      <c r="E9" s="3">
        <v>6.9</v>
      </c>
      <c r="F9" s="3">
        <v>21.1</v>
      </c>
      <c r="G9" s="3"/>
      <c r="H9" s="3"/>
      <c r="I9" s="3"/>
      <c r="J9" s="3">
        <v>20.399999999999999</v>
      </c>
      <c r="K9" s="3">
        <v>4.5999999999999996</v>
      </c>
      <c r="L9" s="3"/>
      <c r="M9" s="3"/>
    </row>
    <row r="10" spans="1:13">
      <c r="A10">
        <f t="shared" si="0"/>
        <v>7</v>
      </c>
      <c r="B10" s="3"/>
      <c r="C10" s="3"/>
      <c r="D10" s="3">
        <v>6.6</v>
      </c>
      <c r="E10" s="3"/>
      <c r="F10" s="3"/>
      <c r="G10" s="3"/>
      <c r="H10" s="3"/>
      <c r="I10" s="3">
        <v>10.4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13.8</v>
      </c>
      <c r="D11" s="3"/>
      <c r="E11" s="3"/>
      <c r="F11" s="3"/>
      <c r="G11" s="3">
        <v>8.6999999999999993</v>
      </c>
      <c r="H11" s="3">
        <v>12.4</v>
      </c>
      <c r="I11" s="3"/>
      <c r="J11" s="3"/>
      <c r="K11" s="3"/>
      <c r="L11" s="3">
        <v>11.2</v>
      </c>
      <c r="M11" s="3">
        <v>5.6</v>
      </c>
    </row>
    <row r="12" spans="1:13">
      <c r="A12">
        <f t="shared" si="0"/>
        <v>9</v>
      </c>
      <c r="B12" s="3">
        <v>4.9000000000000004</v>
      </c>
      <c r="C12" s="3"/>
      <c r="D12" s="3"/>
      <c r="E12" s="3">
        <v>7.6</v>
      </c>
      <c r="F12" s="3">
        <v>23.9</v>
      </c>
      <c r="G12" s="3"/>
      <c r="H12" s="3"/>
      <c r="I12" s="3"/>
      <c r="J12" s="3">
        <v>7.7</v>
      </c>
      <c r="K12" s="3">
        <v>9.6999999999999993</v>
      </c>
      <c r="L12" s="3"/>
      <c r="M12" s="3"/>
    </row>
    <row r="13" spans="1:13">
      <c r="A13">
        <f t="shared" si="0"/>
        <v>10</v>
      </c>
      <c r="B13" s="3"/>
      <c r="C13" s="3"/>
      <c r="D13" s="3">
        <v>13.7</v>
      </c>
      <c r="E13" s="3"/>
      <c r="F13" s="3"/>
      <c r="G13" s="3"/>
      <c r="H13" s="3"/>
      <c r="I13" s="3">
        <v>15.5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14.2</v>
      </c>
      <c r="D14" s="3"/>
      <c r="E14" s="3"/>
      <c r="F14" s="3"/>
      <c r="G14" s="3">
        <v>12.7</v>
      </c>
      <c r="H14" s="3">
        <v>7.4</v>
      </c>
      <c r="I14" s="3"/>
      <c r="J14" s="3"/>
      <c r="K14" s="3"/>
      <c r="L14" s="3">
        <v>14.5</v>
      </c>
      <c r="M14" s="3">
        <v>5.3</v>
      </c>
    </row>
    <row r="15" spans="1:13">
      <c r="A15">
        <f t="shared" si="0"/>
        <v>12</v>
      </c>
      <c r="B15" s="3">
        <v>9.1</v>
      </c>
      <c r="C15" s="3"/>
      <c r="D15" s="3"/>
      <c r="E15" s="3">
        <v>5.5</v>
      </c>
      <c r="F15" s="3">
        <v>15.4</v>
      </c>
      <c r="G15" s="3"/>
      <c r="H15" s="3"/>
      <c r="I15" s="3"/>
      <c r="J15" s="3">
        <v>3.5</v>
      </c>
      <c r="K15" s="3">
        <v>11</v>
      </c>
      <c r="L15" s="3"/>
      <c r="M15" s="3"/>
    </row>
    <row r="16" spans="1:13">
      <c r="A16">
        <f t="shared" si="0"/>
        <v>13</v>
      </c>
      <c r="B16" s="3"/>
      <c r="C16" s="3"/>
      <c r="D16" s="3">
        <v>8</v>
      </c>
      <c r="E16" s="3"/>
      <c r="F16" s="3"/>
      <c r="G16" s="3"/>
      <c r="H16" s="3"/>
      <c r="I16" s="3">
        <v>19.7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12.6</v>
      </c>
      <c r="D17" s="3"/>
      <c r="E17" s="3"/>
      <c r="F17" s="3"/>
      <c r="G17" s="3">
        <v>11.6</v>
      </c>
      <c r="H17" s="3">
        <v>6.9</v>
      </c>
      <c r="I17" s="3"/>
      <c r="J17" s="3"/>
      <c r="K17" s="3"/>
      <c r="L17" s="3">
        <v>10.7</v>
      </c>
      <c r="M17" s="3">
        <v>7.6</v>
      </c>
    </row>
    <row r="18" spans="1:13">
      <c r="A18">
        <f t="shared" si="0"/>
        <v>15</v>
      </c>
      <c r="B18" s="3">
        <v>5</v>
      </c>
      <c r="C18" s="3"/>
      <c r="D18" s="3"/>
      <c r="E18" s="3">
        <v>7.4</v>
      </c>
      <c r="F18" s="3">
        <v>20.7</v>
      </c>
      <c r="G18" s="3"/>
      <c r="H18" s="3"/>
      <c r="I18" s="3"/>
      <c r="J18" s="3">
        <v>11.3</v>
      </c>
      <c r="K18" s="3">
        <v>9.4</v>
      </c>
      <c r="L18" s="3"/>
      <c r="M18" s="3"/>
    </row>
    <row r="19" spans="1:13">
      <c r="A19">
        <f t="shared" si="0"/>
        <v>16</v>
      </c>
      <c r="B19" s="3"/>
      <c r="C19" s="3"/>
      <c r="D19" s="3">
        <v>7.2</v>
      </c>
      <c r="E19" s="3"/>
      <c r="F19" s="3"/>
      <c r="G19" s="3"/>
      <c r="H19" s="3"/>
      <c r="I19" s="3">
        <v>2.2999999999999998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8.8000000000000007</v>
      </c>
      <c r="D20" s="3"/>
      <c r="E20" s="3"/>
      <c r="F20" s="3"/>
      <c r="G20" s="3">
        <v>6.9</v>
      </c>
      <c r="H20" s="3">
        <v>5.6</v>
      </c>
      <c r="I20" s="3"/>
      <c r="J20" s="3"/>
      <c r="K20" s="3"/>
      <c r="L20" s="3">
        <v>7.5</v>
      </c>
      <c r="M20" s="3">
        <v>7.9</v>
      </c>
    </row>
    <row r="21" spans="1:13">
      <c r="A21">
        <f t="shared" si="0"/>
        <v>18</v>
      </c>
      <c r="B21" s="3">
        <v>11.9</v>
      </c>
      <c r="C21" s="3"/>
      <c r="D21" s="3"/>
      <c r="E21" s="3">
        <v>26.9</v>
      </c>
      <c r="F21" s="3">
        <v>10</v>
      </c>
      <c r="G21" s="3"/>
      <c r="H21" s="3"/>
      <c r="I21" s="3"/>
      <c r="J21" s="3">
        <v>11.2</v>
      </c>
      <c r="K21" s="3">
        <v>4</v>
      </c>
      <c r="L21" s="3"/>
      <c r="M21" s="3"/>
    </row>
    <row r="22" spans="1:13">
      <c r="A22">
        <f t="shared" si="0"/>
        <v>19</v>
      </c>
      <c r="B22" s="3"/>
      <c r="C22" s="3"/>
      <c r="D22" s="3"/>
      <c r="E22" s="3"/>
      <c r="F22" s="3"/>
      <c r="G22" s="3"/>
      <c r="H22" s="3"/>
      <c r="I22" s="3">
        <v>10.3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5</v>
      </c>
      <c r="D23" s="3"/>
      <c r="E23" s="3"/>
      <c r="F23" s="3"/>
      <c r="G23" s="3">
        <v>2.8</v>
      </c>
      <c r="H23" s="3">
        <v>6.3</v>
      </c>
      <c r="I23" s="3"/>
      <c r="J23" s="3"/>
      <c r="K23" s="3"/>
      <c r="L23" s="3">
        <v>5.4</v>
      </c>
      <c r="M23" s="3">
        <v>4.9000000000000004</v>
      </c>
    </row>
    <row r="24" spans="1:13">
      <c r="A24">
        <f t="shared" si="0"/>
        <v>21</v>
      </c>
      <c r="B24" s="3">
        <v>4.7</v>
      </c>
      <c r="C24" s="3"/>
      <c r="D24" s="3"/>
      <c r="E24" s="3">
        <v>21.9</v>
      </c>
      <c r="F24" s="3">
        <v>19.8</v>
      </c>
      <c r="G24" s="3"/>
      <c r="H24" s="3"/>
      <c r="I24" s="3"/>
      <c r="J24" s="3">
        <v>16.7</v>
      </c>
      <c r="K24" s="3">
        <v>6.7</v>
      </c>
      <c r="L24" s="3"/>
      <c r="M24" s="3"/>
    </row>
    <row r="25" spans="1:13">
      <c r="A25">
        <f t="shared" si="0"/>
        <v>22</v>
      </c>
      <c r="B25" s="3"/>
      <c r="C25" s="3"/>
      <c r="D25" s="3">
        <v>8.9</v>
      </c>
      <c r="E25" s="3"/>
      <c r="F25" s="3"/>
      <c r="G25" s="3"/>
      <c r="H25" s="3"/>
      <c r="I25" s="3">
        <v>5.6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7.8</v>
      </c>
      <c r="D26" s="3"/>
      <c r="E26" s="3"/>
      <c r="F26" s="3"/>
      <c r="G26" s="3">
        <v>17.5</v>
      </c>
      <c r="H26" s="3">
        <v>20.9</v>
      </c>
      <c r="I26" s="3"/>
      <c r="J26" s="3"/>
      <c r="K26" s="3"/>
      <c r="L26" s="3">
        <v>6.6</v>
      </c>
      <c r="M26" s="3">
        <v>6</v>
      </c>
    </row>
    <row r="27" spans="1:13">
      <c r="A27">
        <f t="shared" si="0"/>
        <v>24</v>
      </c>
      <c r="B27" s="3">
        <v>7.3</v>
      </c>
      <c r="C27" s="3"/>
      <c r="D27" s="3"/>
      <c r="E27" s="3">
        <v>5.2</v>
      </c>
      <c r="F27" s="3">
        <v>11.2</v>
      </c>
      <c r="G27" s="3"/>
      <c r="H27" s="3"/>
      <c r="I27" s="3"/>
      <c r="J27" s="3">
        <v>2.5</v>
      </c>
      <c r="K27" s="3">
        <v>4.2</v>
      </c>
      <c r="L27" s="3"/>
      <c r="M27" s="3"/>
    </row>
    <row r="28" spans="1:13">
      <c r="A28">
        <f t="shared" si="0"/>
        <v>25</v>
      </c>
      <c r="B28" s="3"/>
      <c r="C28" s="3"/>
      <c r="D28" s="3">
        <v>5.5</v>
      </c>
      <c r="E28" s="3"/>
      <c r="F28" s="3"/>
      <c r="G28" s="3"/>
      <c r="H28" s="3"/>
      <c r="I28" s="3">
        <v>5.0999999999999996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>
        <v>11</v>
      </c>
      <c r="H29" s="3">
        <v>7.5</v>
      </c>
      <c r="I29" s="3"/>
      <c r="J29" s="3"/>
      <c r="K29" s="3"/>
      <c r="L29" s="3">
        <v>5.5</v>
      </c>
      <c r="M29" s="9">
        <v>4.5</v>
      </c>
    </row>
    <row r="30" spans="1:13">
      <c r="A30">
        <f t="shared" si="0"/>
        <v>27</v>
      </c>
      <c r="B30" s="3">
        <v>5.4</v>
      </c>
      <c r="C30" s="3"/>
      <c r="D30" s="3"/>
      <c r="E30" s="3">
        <v>9.8000000000000007</v>
      </c>
      <c r="F30" s="3">
        <v>1.5</v>
      </c>
      <c r="G30" s="3"/>
      <c r="H30" s="3"/>
      <c r="I30" s="3"/>
      <c r="J30" s="3">
        <v>12.1</v>
      </c>
      <c r="K30" s="3">
        <v>11</v>
      </c>
      <c r="L30" s="3"/>
      <c r="M30" s="3"/>
    </row>
    <row r="31" spans="1:13">
      <c r="A31">
        <f t="shared" si="0"/>
        <v>28</v>
      </c>
      <c r="B31" s="3"/>
      <c r="C31" s="3"/>
      <c r="D31" s="3">
        <v>6.4</v>
      </c>
      <c r="E31" s="3"/>
      <c r="F31" s="3"/>
      <c r="G31" s="3"/>
      <c r="H31" s="3"/>
      <c r="I31" s="3">
        <v>10.4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5.8</v>
      </c>
      <c r="H32" s="3">
        <v>4.5</v>
      </c>
      <c r="I32" s="3"/>
      <c r="J32" s="3"/>
      <c r="K32" s="3"/>
      <c r="L32" s="3">
        <v>18.100000000000001</v>
      </c>
      <c r="M32" s="9">
        <v>6.8</v>
      </c>
    </row>
    <row r="33" spans="1:14">
      <c r="A33">
        <f t="shared" si="0"/>
        <v>30</v>
      </c>
      <c r="B33" s="3">
        <v>7.1</v>
      </c>
      <c r="C33" s="3"/>
      <c r="D33" s="3"/>
      <c r="E33" s="3">
        <v>17.5</v>
      </c>
      <c r="F33" s="3">
        <v>1.9</v>
      </c>
      <c r="G33" s="3"/>
      <c r="H33" s="3"/>
      <c r="I33" s="3"/>
      <c r="J33" s="3">
        <v>13.1</v>
      </c>
      <c r="K33" s="3">
        <v>12.3</v>
      </c>
      <c r="L33" s="3"/>
      <c r="M33" s="3"/>
    </row>
    <row r="34" spans="1:14">
      <c r="A34">
        <f t="shared" si="0"/>
        <v>31</v>
      </c>
      <c r="B34" s="3"/>
      <c r="C34" s="3"/>
      <c r="D34" s="3">
        <v>6.5</v>
      </c>
      <c r="E34" s="3"/>
      <c r="F34" s="3"/>
      <c r="G34" s="3"/>
      <c r="H34" s="3"/>
      <c r="I34" s="3">
        <v>9.1999999999999993</v>
      </c>
      <c r="J34" s="3"/>
      <c r="K34" s="3"/>
      <c r="L34" s="3"/>
      <c r="M34" s="3"/>
    </row>
    <row r="35" spans="1:14">
      <c r="A35" t="s">
        <v>2</v>
      </c>
      <c r="B35" s="2">
        <f>MAX(B4:B34)</f>
        <v>14.3</v>
      </c>
      <c r="C35" s="2">
        <f t="shared" ref="C35:M35" si="1">MAX(C4:C34)</f>
        <v>14.2</v>
      </c>
      <c r="D35" s="2">
        <f>MAX(D4:D34)</f>
        <v>13.7</v>
      </c>
      <c r="E35" s="2">
        <f t="shared" si="1"/>
        <v>26.9</v>
      </c>
      <c r="F35" s="2">
        <f t="shared" si="1"/>
        <v>23.9</v>
      </c>
      <c r="G35" s="2">
        <f t="shared" si="1"/>
        <v>17.5</v>
      </c>
      <c r="H35" s="2">
        <f>MAX(H4:H34)</f>
        <v>20.9</v>
      </c>
      <c r="I35" s="2">
        <f>MAX(I4:I34)</f>
        <v>19.7</v>
      </c>
      <c r="J35" s="2">
        <f t="shared" si="1"/>
        <v>20.399999999999999</v>
      </c>
      <c r="K35" s="2">
        <f>MAX(K4:K34)</f>
        <v>12.3</v>
      </c>
      <c r="L35" s="2">
        <f t="shared" si="1"/>
        <v>23</v>
      </c>
      <c r="M35" s="2">
        <f t="shared" si="1"/>
        <v>9.6999999999999993</v>
      </c>
      <c r="N35" s="2"/>
    </row>
    <row r="37" spans="1:14">
      <c r="A37" t="s">
        <v>3</v>
      </c>
      <c r="B37">
        <f>MAX(B4:M34)</f>
        <v>26.9</v>
      </c>
      <c r="D37" t="s">
        <v>4</v>
      </c>
      <c r="E37" s="2">
        <f>AVERAGE(B4:M34)</f>
        <v>9.6860869565217342</v>
      </c>
      <c r="G37" t="s">
        <v>5</v>
      </c>
      <c r="H37" s="2">
        <f>STDEV(B4:M34)</f>
        <v>5.3008917978036001</v>
      </c>
      <c r="J37" t="s">
        <v>6</v>
      </c>
      <c r="K37">
        <f>COUNT(B4:M34)</f>
        <v>115</v>
      </c>
      <c r="M37" t="s">
        <v>21</v>
      </c>
      <c r="N37" s="2">
        <f xml:space="preserve"> K37/122*100</f>
        <v>94.262295081967224</v>
      </c>
    </row>
    <row r="39" spans="1:14">
      <c r="C39" t="s">
        <v>18</v>
      </c>
      <c r="D39" s="2">
        <f xml:space="preserve"> COUNT(B4:D34)/30*100</f>
        <v>90</v>
      </c>
      <c r="F39" t="s">
        <v>20</v>
      </c>
      <c r="G39" s="2">
        <f>COUNT(E4:G34)/30*100</f>
        <v>90</v>
      </c>
      <c r="I39" t="s">
        <v>19</v>
      </c>
      <c r="J39" s="2">
        <f xml:space="preserve"> COUNT(H4:J34)/31*100</f>
        <v>100</v>
      </c>
      <c r="L39" t="s">
        <v>22</v>
      </c>
      <c r="M39" s="2">
        <f>COUNT(K4:M34)/31*100</f>
        <v>96.774193548387103</v>
      </c>
    </row>
    <row r="41" spans="1:14">
      <c r="A41" t="s">
        <v>26</v>
      </c>
      <c r="C41" s="4">
        <f>PERCENTILE(B4:M34,0.98)</f>
        <v>22.692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77.777777777777786</v>
      </c>
      <c r="D42" s="3">
        <f>COUNT(D4:D34)/11*100</f>
        <v>90.909090909090907</v>
      </c>
      <c r="E42" s="3">
        <f>COUNT(E4:E34)/10*100</f>
        <v>90</v>
      </c>
      <c r="F42" s="3">
        <f>COUNT(F4:F34)/10*100</f>
        <v>90</v>
      </c>
      <c r="G42" s="3">
        <f>COUNT(G4:G34)/10*100</f>
        <v>90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100</v>
      </c>
      <c r="K42" s="3">
        <f>COUNT(K4:K34)/10*100</f>
        <v>100</v>
      </c>
      <c r="L42" s="3">
        <f>COUNT(L4:L34)/10*100</f>
        <v>100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1" activePane="bottomRight" state="frozen"/>
      <selection pane="topRight" activeCell="B1" sqref="B1"/>
      <selection pane="bottomLeft" activeCell="A4" sqref="A4"/>
      <selection pane="bottomRight" activeCell="M36" sqref="M36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10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>
        <v>8.5</v>
      </c>
      <c r="C4" s="3">
        <v>11</v>
      </c>
      <c r="D4" s="3">
        <v>9</v>
      </c>
      <c r="E4" s="3">
        <v>12.6</v>
      </c>
      <c r="F4" s="3">
        <v>16.899999999999999</v>
      </c>
      <c r="G4" s="3">
        <v>19.2</v>
      </c>
      <c r="H4" s="3">
        <v>6</v>
      </c>
      <c r="I4" s="3">
        <v>16.5</v>
      </c>
      <c r="J4" s="3">
        <v>18.3</v>
      </c>
      <c r="K4" s="3">
        <v>10.8</v>
      </c>
      <c r="L4" s="3">
        <v>13.8</v>
      </c>
      <c r="M4" s="3">
        <v>19</v>
      </c>
    </row>
    <row r="5" spans="1:13">
      <c r="A5">
        <f t="shared" ref="A5:A34" si="0">+A4+1</f>
        <v>2</v>
      </c>
      <c r="B5" s="3">
        <v>13</v>
      </c>
      <c r="C5" s="3">
        <v>4.8</v>
      </c>
      <c r="D5" s="3">
        <v>4.2</v>
      </c>
      <c r="E5" s="3">
        <v>12.7</v>
      </c>
      <c r="F5" s="3">
        <v>13.4</v>
      </c>
      <c r="G5" s="3">
        <v>18.2</v>
      </c>
      <c r="H5" s="3">
        <v>10</v>
      </c>
      <c r="I5" s="3">
        <v>9.8000000000000007</v>
      </c>
      <c r="J5" s="3">
        <v>13.9</v>
      </c>
      <c r="K5" s="3">
        <v>11.9</v>
      </c>
      <c r="L5" s="3">
        <v>19.399999999999999</v>
      </c>
      <c r="M5" s="3">
        <v>10.9</v>
      </c>
    </row>
    <row r="6" spans="1:13">
      <c r="A6">
        <f t="shared" si="0"/>
        <v>3</v>
      </c>
      <c r="B6" s="3">
        <v>14.2</v>
      </c>
      <c r="C6" s="3">
        <v>8.9</v>
      </c>
      <c r="D6" s="3">
        <v>6</v>
      </c>
      <c r="E6" s="3">
        <v>9.9</v>
      </c>
      <c r="F6" s="3">
        <v>17.5</v>
      </c>
      <c r="G6" s="3">
        <v>16.600000000000001</v>
      </c>
      <c r="H6" s="3">
        <v>11.7</v>
      </c>
      <c r="I6" s="3">
        <v>11.6</v>
      </c>
      <c r="J6" s="3">
        <v>9</v>
      </c>
      <c r="K6" s="3">
        <v>11.5</v>
      </c>
      <c r="L6" s="3">
        <v>16.5</v>
      </c>
      <c r="M6" s="3">
        <v>8.1</v>
      </c>
    </row>
    <row r="7" spans="1:13">
      <c r="A7">
        <f t="shared" si="0"/>
        <v>4</v>
      </c>
      <c r="B7" s="3">
        <v>8.5</v>
      </c>
      <c r="C7" s="3">
        <v>14.1</v>
      </c>
      <c r="D7" s="3">
        <v>5.3</v>
      </c>
      <c r="E7" s="3">
        <v>9</v>
      </c>
      <c r="F7" s="3">
        <v>7</v>
      </c>
      <c r="G7" s="3">
        <v>6.5</v>
      </c>
      <c r="H7" s="3">
        <v>22.1</v>
      </c>
      <c r="I7" s="3">
        <v>9.6999999999999993</v>
      </c>
      <c r="J7" s="3">
        <v>12.7</v>
      </c>
      <c r="K7" s="3">
        <v>5.7</v>
      </c>
      <c r="L7" s="3">
        <v>17.5</v>
      </c>
      <c r="M7" s="3">
        <v>7.5</v>
      </c>
    </row>
    <row r="8" spans="1:13">
      <c r="A8">
        <f t="shared" si="0"/>
        <v>5</v>
      </c>
      <c r="B8" s="3">
        <v>3.7</v>
      </c>
      <c r="C8" s="3">
        <v>8.1999999999999993</v>
      </c>
      <c r="D8" s="3">
        <v>6</v>
      </c>
      <c r="E8" s="3">
        <v>4.3</v>
      </c>
      <c r="F8" s="3">
        <v>7.1</v>
      </c>
      <c r="G8" s="3">
        <v>7.2</v>
      </c>
      <c r="H8" s="3">
        <v>6.8</v>
      </c>
      <c r="I8" s="3">
        <v>10.1</v>
      </c>
      <c r="J8" s="3">
        <v>18.7</v>
      </c>
      <c r="K8" s="3">
        <v>5.2</v>
      </c>
      <c r="L8" s="3">
        <v>28.9</v>
      </c>
      <c r="M8" s="3">
        <v>16.899999999999999</v>
      </c>
    </row>
    <row r="9" spans="1:13">
      <c r="A9">
        <f t="shared" si="0"/>
        <v>6</v>
      </c>
      <c r="B9" s="3">
        <v>6.9</v>
      </c>
      <c r="C9" s="3">
        <v>13.3</v>
      </c>
      <c r="D9" s="3">
        <v>13.1</v>
      </c>
      <c r="E9" s="3">
        <v>6.5</v>
      </c>
      <c r="F9" s="3">
        <v>7.8</v>
      </c>
      <c r="G9" s="3">
        <v>8.1999999999999993</v>
      </c>
      <c r="H9" s="3">
        <v>8.6999999999999993</v>
      </c>
      <c r="I9" s="3">
        <v>9.1999999999999993</v>
      </c>
      <c r="J9" s="3">
        <v>18.3</v>
      </c>
      <c r="K9" s="3">
        <v>5.3</v>
      </c>
      <c r="L9" s="3">
        <v>12.3</v>
      </c>
      <c r="M9" s="3">
        <v>12</v>
      </c>
    </row>
    <row r="10" spans="1:13">
      <c r="A10">
        <f t="shared" si="0"/>
        <v>7</v>
      </c>
      <c r="B10" s="3">
        <v>5.3</v>
      </c>
      <c r="C10" s="3">
        <v>11.2</v>
      </c>
      <c r="D10" s="3">
        <v>18.2</v>
      </c>
      <c r="E10" s="3">
        <v>7.7</v>
      </c>
      <c r="F10" s="3">
        <v>18.100000000000001</v>
      </c>
      <c r="G10" s="3">
        <v>4.7</v>
      </c>
      <c r="H10" s="3">
        <v>13.9</v>
      </c>
      <c r="I10" s="3">
        <v>11.1</v>
      </c>
      <c r="J10" s="3">
        <v>6.3</v>
      </c>
      <c r="K10" s="3">
        <v>4.5</v>
      </c>
      <c r="L10" s="3">
        <v>4.9000000000000004</v>
      </c>
      <c r="M10" s="3">
        <v>10.9</v>
      </c>
    </row>
    <row r="11" spans="1:13">
      <c r="A11">
        <f t="shared" si="0"/>
        <v>8</v>
      </c>
      <c r="B11" s="3">
        <v>3.7</v>
      </c>
      <c r="C11" s="3">
        <v>10.6</v>
      </c>
      <c r="D11" s="3">
        <v>18.100000000000001</v>
      </c>
      <c r="E11" s="3">
        <v>9.8000000000000007</v>
      </c>
      <c r="F11" s="3">
        <v>13.7</v>
      </c>
      <c r="G11" s="3">
        <v>10.8</v>
      </c>
      <c r="H11" s="3">
        <v>12.7</v>
      </c>
      <c r="I11" s="3">
        <v>12.7</v>
      </c>
      <c r="J11" s="3">
        <v>7.7</v>
      </c>
      <c r="K11" s="3">
        <v>9</v>
      </c>
      <c r="L11" s="3">
        <v>8.4</v>
      </c>
      <c r="M11" s="3">
        <v>5.7</v>
      </c>
    </row>
    <row r="12" spans="1:13">
      <c r="A12">
        <f t="shared" si="0"/>
        <v>9</v>
      </c>
      <c r="B12" s="3">
        <v>2.4</v>
      </c>
      <c r="C12" s="3">
        <v>17.399999999999999</v>
      </c>
      <c r="D12" s="3">
        <v>17.2</v>
      </c>
      <c r="E12" s="3">
        <v>7.7</v>
      </c>
      <c r="F12" s="3">
        <v>16.600000000000001</v>
      </c>
      <c r="G12" s="3">
        <v>12</v>
      </c>
      <c r="H12" s="3">
        <v>9.1999999999999993</v>
      </c>
      <c r="I12" s="3">
        <v>16.8</v>
      </c>
      <c r="J12" s="3">
        <v>8.1</v>
      </c>
      <c r="K12" s="3">
        <v>9.6</v>
      </c>
      <c r="L12" s="3">
        <v>11</v>
      </c>
      <c r="M12" s="3">
        <v>8.5</v>
      </c>
    </row>
    <row r="13" spans="1:13">
      <c r="A13">
        <f t="shared" si="0"/>
        <v>10</v>
      </c>
      <c r="B13" s="3">
        <v>4.2</v>
      </c>
      <c r="C13" s="3">
        <v>9.9</v>
      </c>
      <c r="D13" s="3">
        <v>13.5</v>
      </c>
      <c r="E13" s="3">
        <v>6.6</v>
      </c>
      <c r="F13" s="3">
        <v>20.3</v>
      </c>
      <c r="G13" s="3">
        <v>12.7</v>
      </c>
      <c r="H13" s="3">
        <v>4.9000000000000004</v>
      </c>
      <c r="I13" s="3">
        <v>16.2</v>
      </c>
      <c r="J13" s="3">
        <v>6.1</v>
      </c>
      <c r="K13" s="3">
        <v>10.8</v>
      </c>
      <c r="L13" s="3">
        <v>12.5</v>
      </c>
      <c r="M13" s="3">
        <v>9.9</v>
      </c>
    </row>
    <row r="14" spans="1:13">
      <c r="A14">
        <f t="shared" si="0"/>
        <v>11</v>
      </c>
      <c r="B14" s="3">
        <v>5.7</v>
      </c>
      <c r="C14" s="3">
        <v>14.4</v>
      </c>
      <c r="D14" s="3">
        <v>16.2</v>
      </c>
      <c r="E14" s="3">
        <v>10.1</v>
      </c>
      <c r="F14" s="3">
        <v>18.7</v>
      </c>
      <c r="G14" s="3">
        <v>16.7</v>
      </c>
      <c r="H14" s="3">
        <v>8.8000000000000007</v>
      </c>
      <c r="I14" s="3">
        <v>17.399999999999999</v>
      </c>
      <c r="J14" s="3">
        <v>5.7</v>
      </c>
      <c r="K14" s="3">
        <v>8.1999999999999993</v>
      </c>
      <c r="L14" s="3">
        <v>16.100000000000001</v>
      </c>
      <c r="M14" s="3">
        <v>6.5</v>
      </c>
    </row>
    <row r="15" spans="1:13">
      <c r="A15">
        <f t="shared" si="0"/>
        <v>12</v>
      </c>
      <c r="B15" s="3">
        <v>6.5</v>
      </c>
      <c r="C15" s="3">
        <v>11.5</v>
      </c>
      <c r="D15" s="3">
        <v>16.3</v>
      </c>
      <c r="E15" s="3">
        <v>5.7</v>
      </c>
      <c r="F15" s="3">
        <v>15.8</v>
      </c>
      <c r="G15" s="3">
        <v>22</v>
      </c>
      <c r="H15" s="3">
        <v>11</v>
      </c>
      <c r="I15" s="3">
        <v>22.6</v>
      </c>
      <c r="J15" s="3">
        <v>6</v>
      </c>
      <c r="K15" s="3">
        <v>10.1</v>
      </c>
      <c r="L15" s="3">
        <v>12.7</v>
      </c>
      <c r="M15" s="3">
        <v>4.5</v>
      </c>
    </row>
    <row r="16" spans="1:13">
      <c r="A16">
        <f t="shared" si="0"/>
        <v>13</v>
      </c>
      <c r="B16" s="3">
        <v>2.7</v>
      </c>
      <c r="C16" s="3"/>
      <c r="D16" s="3">
        <v>8.5</v>
      </c>
      <c r="E16" s="3">
        <v>6.7</v>
      </c>
      <c r="F16" s="3">
        <v>12.6</v>
      </c>
      <c r="G16" s="3">
        <v>22</v>
      </c>
      <c r="H16" s="3">
        <v>11.5</v>
      </c>
      <c r="I16" s="3">
        <v>25.8</v>
      </c>
      <c r="J16" s="3">
        <v>4.2</v>
      </c>
      <c r="K16" s="3">
        <v>13.9</v>
      </c>
      <c r="L16" s="3">
        <v>13.2</v>
      </c>
      <c r="M16" s="3">
        <v>5</v>
      </c>
    </row>
    <row r="17" spans="1:13">
      <c r="A17">
        <f t="shared" si="0"/>
        <v>14</v>
      </c>
      <c r="B17" s="3">
        <v>4.7</v>
      </c>
      <c r="C17" s="3">
        <v>7</v>
      </c>
      <c r="D17" s="3">
        <v>4.9000000000000004</v>
      </c>
      <c r="E17" s="3">
        <v>8.9</v>
      </c>
      <c r="F17" s="3">
        <v>23.1</v>
      </c>
      <c r="G17" s="3">
        <v>17.5</v>
      </c>
      <c r="H17" s="3">
        <v>8.1</v>
      </c>
      <c r="I17" s="3">
        <v>22.5</v>
      </c>
      <c r="J17" s="3">
        <v>4.8</v>
      </c>
      <c r="K17" s="3">
        <v>16.3</v>
      </c>
      <c r="L17" s="3">
        <v>12.2</v>
      </c>
      <c r="M17" s="3">
        <v>7.8</v>
      </c>
    </row>
    <row r="18" spans="1:13">
      <c r="A18">
        <f t="shared" si="0"/>
        <v>15</v>
      </c>
      <c r="B18" s="3">
        <v>2.6</v>
      </c>
      <c r="C18" s="3">
        <v>8.1999999999999993</v>
      </c>
      <c r="D18" s="3">
        <v>6.9</v>
      </c>
      <c r="E18" s="3">
        <v>5.8</v>
      </c>
      <c r="F18" s="3">
        <v>16.5</v>
      </c>
      <c r="G18" s="3">
        <v>10.6</v>
      </c>
      <c r="H18" s="3">
        <v>4.4000000000000004</v>
      </c>
      <c r="I18" s="3">
        <v>8.6</v>
      </c>
      <c r="J18" s="3">
        <v>10.9</v>
      </c>
      <c r="K18" s="3">
        <v>9.1999999999999993</v>
      </c>
      <c r="L18" s="3">
        <v>2.6</v>
      </c>
      <c r="M18" s="3">
        <v>6.5</v>
      </c>
    </row>
    <row r="19" spans="1:13">
      <c r="A19">
        <f t="shared" si="0"/>
        <v>16</v>
      </c>
      <c r="B19" s="3">
        <v>5.6</v>
      </c>
      <c r="C19" s="3">
        <v>9.3000000000000007</v>
      </c>
      <c r="D19" s="3">
        <v>9.9</v>
      </c>
      <c r="E19" s="3">
        <v>6.9</v>
      </c>
      <c r="F19" s="3">
        <v>8.1</v>
      </c>
      <c r="G19" s="3">
        <v>11</v>
      </c>
      <c r="H19" s="3">
        <v>2.9</v>
      </c>
      <c r="I19" s="3">
        <v>3</v>
      </c>
      <c r="J19" s="3">
        <v>7.8</v>
      </c>
      <c r="K19" s="3">
        <v>4.4000000000000004</v>
      </c>
      <c r="L19" s="3">
        <v>6.3</v>
      </c>
      <c r="M19" s="3">
        <v>5.5</v>
      </c>
    </row>
    <row r="20" spans="1:13">
      <c r="A20">
        <f t="shared" si="0"/>
        <v>17</v>
      </c>
      <c r="B20" s="3">
        <v>8.1999999999999993</v>
      </c>
      <c r="C20" s="3">
        <v>9.4</v>
      </c>
      <c r="D20" s="3">
        <v>13.6</v>
      </c>
      <c r="E20" s="3">
        <v>12.5</v>
      </c>
      <c r="F20" s="3">
        <v>6</v>
      </c>
      <c r="G20" s="3">
        <v>12.7</v>
      </c>
      <c r="H20" s="3">
        <v>5.9</v>
      </c>
      <c r="I20" s="3">
        <v>4</v>
      </c>
      <c r="J20" s="3">
        <v>15.7</v>
      </c>
      <c r="K20" s="3">
        <v>3.2</v>
      </c>
      <c r="L20" s="3">
        <v>9.3000000000000007</v>
      </c>
      <c r="M20" s="3"/>
    </row>
    <row r="21" spans="1:13">
      <c r="A21">
        <f t="shared" si="0"/>
        <v>18</v>
      </c>
      <c r="B21" s="3">
        <v>8.6999999999999993</v>
      </c>
      <c r="C21" s="3">
        <v>7.2</v>
      </c>
      <c r="D21" s="3">
        <v>18.100000000000001</v>
      </c>
      <c r="E21" s="3">
        <v>9.4</v>
      </c>
      <c r="F21" s="3">
        <v>7.9</v>
      </c>
      <c r="G21" s="3">
        <v>5.9</v>
      </c>
      <c r="H21" s="3">
        <v>12</v>
      </c>
      <c r="I21" s="3">
        <v>10.199999999999999</v>
      </c>
      <c r="J21" s="3">
        <v>14.3</v>
      </c>
      <c r="K21" s="3">
        <v>5.7</v>
      </c>
      <c r="L21" s="3">
        <v>9.5</v>
      </c>
      <c r="M21" s="3"/>
    </row>
    <row r="22" spans="1:13">
      <c r="A22">
        <f t="shared" si="0"/>
        <v>19</v>
      </c>
      <c r="B22" s="3">
        <v>6.6</v>
      </c>
      <c r="C22" s="3">
        <v>8.4</v>
      </c>
      <c r="D22" s="3">
        <v>9.8000000000000007</v>
      </c>
      <c r="E22" s="3">
        <v>14.9</v>
      </c>
      <c r="F22" s="3">
        <v>10.5</v>
      </c>
      <c r="G22" s="3">
        <v>17.600000000000001</v>
      </c>
      <c r="H22" s="3">
        <v>7.9</v>
      </c>
      <c r="I22" s="3">
        <v>12.4</v>
      </c>
      <c r="J22" s="3">
        <v>13.1</v>
      </c>
      <c r="K22" s="3">
        <v>6.3</v>
      </c>
      <c r="L22" s="3">
        <v>21.6</v>
      </c>
      <c r="M22" s="3">
        <v>6.6</v>
      </c>
    </row>
    <row r="23" spans="1:13">
      <c r="A23">
        <f t="shared" si="0"/>
        <v>20</v>
      </c>
      <c r="B23" s="3">
        <v>4.9000000000000004</v>
      </c>
      <c r="C23" s="3">
        <v>8.5</v>
      </c>
      <c r="D23" s="3">
        <v>10.199999999999999</v>
      </c>
      <c r="E23" s="3">
        <v>14</v>
      </c>
      <c r="F23" s="3">
        <v>19.7</v>
      </c>
      <c r="G23" s="3">
        <v>6.8</v>
      </c>
      <c r="H23" s="3">
        <v>8.6999999999999993</v>
      </c>
      <c r="I23" s="3">
        <v>7.2</v>
      </c>
      <c r="J23" s="3">
        <v>18.7</v>
      </c>
      <c r="K23" s="3">
        <v>6.8</v>
      </c>
      <c r="L23" s="3">
        <v>8.6999999999999993</v>
      </c>
      <c r="M23" s="3">
        <v>5.0999999999999996</v>
      </c>
    </row>
    <row r="24" spans="1:13">
      <c r="A24">
        <f t="shared" si="0"/>
        <v>21</v>
      </c>
      <c r="B24" s="3">
        <v>5.4</v>
      </c>
      <c r="C24" s="3">
        <v>4.7</v>
      </c>
      <c r="D24" s="3">
        <v>8.6</v>
      </c>
      <c r="E24" s="3">
        <v>28.3</v>
      </c>
      <c r="F24" s="3">
        <v>21.8</v>
      </c>
      <c r="G24" s="3">
        <v>12.2</v>
      </c>
      <c r="H24" s="3">
        <v>5.3</v>
      </c>
      <c r="I24" s="3">
        <v>6.2</v>
      </c>
      <c r="J24" s="3">
        <v>13.3</v>
      </c>
      <c r="K24" s="3">
        <v>6.9</v>
      </c>
      <c r="L24" s="3">
        <v>6.8</v>
      </c>
      <c r="M24" s="3">
        <v>9.6999999999999993</v>
      </c>
    </row>
    <row r="25" spans="1:13">
      <c r="A25">
        <f t="shared" si="0"/>
        <v>22</v>
      </c>
      <c r="B25" s="3">
        <v>4</v>
      </c>
      <c r="C25" s="3">
        <v>8.4</v>
      </c>
      <c r="D25" s="3">
        <v>9.1999999999999993</v>
      </c>
      <c r="E25" s="3">
        <v>14.7</v>
      </c>
      <c r="F25" s="3">
        <v>11.8</v>
      </c>
      <c r="G25" s="3">
        <v>18.7</v>
      </c>
      <c r="H25" s="3">
        <v>16.100000000000001</v>
      </c>
      <c r="I25" s="3">
        <v>6</v>
      </c>
      <c r="J25" s="3">
        <v>12.4</v>
      </c>
      <c r="K25" s="3">
        <v>2.6</v>
      </c>
      <c r="L25" s="3">
        <v>2.5</v>
      </c>
      <c r="M25" s="3">
        <v>5.7</v>
      </c>
    </row>
    <row r="26" spans="1:13">
      <c r="A26">
        <f t="shared" si="0"/>
        <v>23</v>
      </c>
      <c r="B26" s="3">
        <v>7.4</v>
      </c>
      <c r="C26" s="3">
        <v>10</v>
      </c>
      <c r="D26" s="3">
        <v>6.7</v>
      </c>
      <c r="E26" s="3">
        <v>7.6</v>
      </c>
      <c r="F26" s="3">
        <v>6.8</v>
      </c>
      <c r="G26" s="3">
        <v>19.8</v>
      </c>
      <c r="H26" s="3">
        <v>20.100000000000001</v>
      </c>
      <c r="I26" s="3">
        <v>9.4</v>
      </c>
      <c r="J26" s="3">
        <v>7.8</v>
      </c>
      <c r="K26" s="3">
        <v>4</v>
      </c>
      <c r="L26" s="3">
        <v>4.9000000000000004</v>
      </c>
      <c r="M26" s="3">
        <v>4.7</v>
      </c>
    </row>
    <row r="27" spans="1:13">
      <c r="A27">
        <f t="shared" si="0"/>
        <v>24</v>
      </c>
      <c r="B27" s="3">
        <v>8</v>
      </c>
      <c r="C27" s="3">
        <v>8.4</v>
      </c>
      <c r="D27" s="3">
        <v>5.8</v>
      </c>
      <c r="E27" s="3">
        <v>5.4</v>
      </c>
      <c r="F27" s="3">
        <v>4.5999999999999996</v>
      </c>
      <c r="G27" s="3">
        <v>15.2</v>
      </c>
      <c r="H27" s="3">
        <v>19.600000000000001</v>
      </c>
      <c r="I27" s="3">
        <v>11.2</v>
      </c>
      <c r="J27" s="3">
        <v>4.0999999999999996</v>
      </c>
      <c r="K27" s="3"/>
      <c r="L27" s="3">
        <v>5.3</v>
      </c>
      <c r="M27" s="3">
        <v>3.7</v>
      </c>
    </row>
    <row r="28" spans="1:13">
      <c r="A28">
        <f t="shared" si="0"/>
        <v>25</v>
      </c>
      <c r="B28" s="3">
        <v>6.1</v>
      </c>
      <c r="C28" s="3">
        <v>9.3000000000000007</v>
      </c>
      <c r="D28" s="3">
        <v>5.7</v>
      </c>
      <c r="E28" s="3">
        <v>5.7</v>
      </c>
      <c r="F28" s="3">
        <v>9.1999999999999993</v>
      </c>
      <c r="G28" s="3">
        <v>9.4</v>
      </c>
      <c r="H28" s="3">
        <v>18.2</v>
      </c>
      <c r="I28" s="3">
        <v>13.8</v>
      </c>
      <c r="J28" s="3">
        <v>10.7</v>
      </c>
      <c r="K28" s="3"/>
      <c r="L28" s="3">
        <v>5.9</v>
      </c>
      <c r="M28" s="3">
        <v>6.7</v>
      </c>
    </row>
    <row r="29" spans="1:13">
      <c r="A29">
        <f t="shared" si="0"/>
        <v>26</v>
      </c>
      <c r="B29" s="3">
        <v>12.2</v>
      </c>
      <c r="C29" s="3">
        <v>12.2</v>
      </c>
      <c r="D29" s="3">
        <v>7.9</v>
      </c>
      <c r="E29" s="3">
        <v>5.4</v>
      </c>
      <c r="F29" s="3">
        <v>6.8</v>
      </c>
      <c r="G29" s="3">
        <v>11.5</v>
      </c>
      <c r="H29" s="3">
        <v>7.3</v>
      </c>
      <c r="I29" s="3">
        <v>13.2</v>
      </c>
      <c r="J29" s="3">
        <v>25</v>
      </c>
      <c r="K29" s="3"/>
      <c r="L29" s="3">
        <v>5.2</v>
      </c>
      <c r="M29" s="3">
        <v>4.5</v>
      </c>
    </row>
    <row r="30" spans="1:13">
      <c r="A30">
        <f t="shared" si="0"/>
        <v>27</v>
      </c>
      <c r="B30" s="3">
        <v>7.4</v>
      </c>
      <c r="C30" s="3">
        <v>15.1</v>
      </c>
      <c r="D30" s="3">
        <v>5.6</v>
      </c>
      <c r="E30" s="3">
        <v>6</v>
      </c>
      <c r="F30" s="3">
        <v>3.3</v>
      </c>
      <c r="G30" s="3">
        <v>12.7</v>
      </c>
      <c r="H30" s="3">
        <v>7.2</v>
      </c>
      <c r="I30" s="3">
        <v>11</v>
      </c>
      <c r="J30" s="3">
        <v>13.5</v>
      </c>
      <c r="K30" s="3">
        <v>8.5</v>
      </c>
      <c r="L30" s="3">
        <v>5.7</v>
      </c>
      <c r="M30" s="3">
        <v>7</v>
      </c>
    </row>
    <row r="31" spans="1:13">
      <c r="A31">
        <f t="shared" si="0"/>
        <v>28</v>
      </c>
      <c r="B31" s="3">
        <v>3.8</v>
      </c>
      <c r="C31" s="3">
        <v>13.9</v>
      </c>
      <c r="D31" s="3">
        <v>8.5</v>
      </c>
      <c r="E31" s="3">
        <v>7.9</v>
      </c>
      <c r="F31" s="3">
        <v>8.1999999999999993</v>
      </c>
      <c r="G31" s="3">
        <v>8.5</v>
      </c>
      <c r="H31" s="3">
        <v>5.5</v>
      </c>
      <c r="I31" s="3">
        <v>5.3</v>
      </c>
      <c r="J31" s="3">
        <v>19</v>
      </c>
      <c r="K31" s="3">
        <v>10.7</v>
      </c>
      <c r="L31" s="3">
        <v>11.2</v>
      </c>
      <c r="M31" s="3">
        <v>6.5</v>
      </c>
    </row>
    <row r="32" spans="1:13">
      <c r="A32">
        <f t="shared" si="0"/>
        <v>29</v>
      </c>
      <c r="B32" s="3">
        <v>5</v>
      </c>
      <c r="C32" s="3"/>
      <c r="D32" s="3">
        <v>10.199999999999999</v>
      </c>
      <c r="E32" s="3">
        <v>16.600000000000001</v>
      </c>
      <c r="F32" s="3">
        <v>11.6</v>
      </c>
      <c r="G32" s="3">
        <v>7.4</v>
      </c>
      <c r="H32" s="3">
        <v>8.6</v>
      </c>
      <c r="I32" s="3">
        <v>5.9</v>
      </c>
      <c r="J32" s="3">
        <v>17.3</v>
      </c>
      <c r="K32" s="3">
        <v>12.4</v>
      </c>
      <c r="L32" s="3">
        <v>16.899999999999999</v>
      </c>
      <c r="M32" s="3">
        <v>7.7</v>
      </c>
    </row>
    <row r="33" spans="1:14">
      <c r="A33">
        <f t="shared" si="0"/>
        <v>30</v>
      </c>
      <c r="B33" s="3">
        <v>10.1</v>
      </c>
      <c r="C33" s="3"/>
      <c r="D33" s="3">
        <v>9.6</v>
      </c>
      <c r="E33" s="3">
        <v>17.2</v>
      </c>
      <c r="F33" s="3">
        <v>5.9</v>
      </c>
      <c r="G33" s="3">
        <v>7</v>
      </c>
      <c r="H33" s="3">
        <v>10.5</v>
      </c>
      <c r="I33" s="3">
        <v>7.7</v>
      </c>
      <c r="J33" s="3">
        <v>16</v>
      </c>
      <c r="K33" s="3">
        <v>13.4</v>
      </c>
      <c r="L33" s="3">
        <v>22.7</v>
      </c>
      <c r="M33" s="9">
        <v>9.6</v>
      </c>
    </row>
    <row r="34" spans="1:14">
      <c r="A34">
        <f t="shared" si="0"/>
        <v>31</v>
      </c>
      <c r="B34" s="3">
        <v>5.5</v>
      </c>
      <c r="C34" s="3"/>
      <c r="D34" s="3">
        <v>8.6999999999999993</v>
      </c>
      <c r="E34" s="3"/>
      <c r="F34" s="3">
        <v>15.9</v>
      </c>
      <c r="G34" s="3"/>
      <c r="H34" s="3">
        <v>9</v>
      </c>
      <c r="I34" s="3">
        <v>13</v>
      </c>
      <c r="J34" s="3"/>
      <c r="K34" s="3">
        <v>13.6</v>
      </c>
      <c r="L34" s="3"/>
      <c r="M34" s="9">
        <v>54</v>
      </c>
    </row>
    <row r="35" spans="1:14">
      <c r="A35" t="s">
        <v>2</v>
      </c>
      <c r="B35" s="2">
        <f>MAX(B4:B34)</f>
        <v>14.2</v>
      </c>
      <c r="C35" s="2">
        <f t="shared" ref="C35:M35" si="1">MAX(C4:C34)</f>
        <v>17.399999999999999</v>
      </c>
      <c r="D35" s="2">
        <f t="shared" si="1"/>
        <v>18.2</v>
      </c>
      <c r="E35" s="2">
        <f t="shared" si="1"/>
        <v>28.3</v>
      </c>
      <c r="F35" s="2">
        <f t="shared" si="1"/>
        <v>23.1</v>
      </c>
      <c r="G35" s="2">
        <f t="shared" si="1"/>
        <v>22</v>
      </c>
      <c r="H35" s="2">
        <f>MAX(H4:H34)</f>
        <v>22.1</v>
      </c>
      <c r="I35" s="2">
        <f t="shared" si="1"/>
        <v>25.8</v>
      </c>
      <c r="J35" s="2">
        <f t="shared" si="1"/>
        <v>25</v>
      </c>
      <c r="K35" s="2">
        <f>MAX(K4:K34)</f>
        <v>16.3</v>
      </c>
      <c r="L35" s="2">
        <f t="shared" si="1"/>
        <v>28.9</v>
      </c>
      <c r="M35" s="2">
        <f t="shared" si="1"/>
        <v>54</v>
      </c>
      <c r="N35" s="2"/>
    </row>
    <row r="37" spans="1:14">
      <c r="A37" t="s">
        <v>3</v>
      </c>
      <c r="B37">
        <f>MAX(B4:M34)</f>
        <v>54</v>
      </c>
      <c r="D37" t="s">
        <v>4</v>
      </c>
      <c r="E37" s="2">
        <f>AVERAGE(B4:M34)</f>
        <v>10.432033426183835</v>
      </c>
      <c r="G37" t="s">
        <v>5</v>
      </c>
      <c r="H37" s="2">
        <f>STDEV(B4:M34)</f>
        <v>5.5179548513825685</v>
      </c>
      <c r="J37" t="s">
        <v>6</v>
      </c>
      <c r="K37">
        <f>COUNT(B4:M34)</f>
        <v>359</v>
      </c>
      <c r="M37" t="s">
        <v>21</v>
      </c>
      <c r="N37" s="2">
        <f xml:space="preserve"> K37/365*100</f>
        <v>98.356164383561634</v>
      </c>
    </row>
    <row r="39" spans="1:14">
      <c r="C39" t="s">
        <v>18</v>
      </c>
      <c r="D39" s="2">
        <f xml:space="preserve"> COUNT(B4:D34)/90*100</f>
        <v>98.888888888888886</v>
      </c>
      <c r="F39" t="s">
        <v>20</v>
      </c>
      <c r="G39" s="2">
        <f>COUNT(E4:G34)/91*100</f>
        <v>100</v>
      </c>
      <c r="I39" t="s">
        <v>19</v>
      </c>
      <c r="J39" s="2">
        <f xml:space="preserve"> COUNT(H4:J34)/92*100</f>
        <v>100</v>
      </c>
      <c r="L39" t="s">
        <v>22</v>
      </c>
      <c r="M39" s="2">
        <f>COUNT(K4:M34)/92*100</f>
        <v>94.565217391304344</v>
      </c>
    </row>
    <row r="41" spans="1:14">
      <c r="A41" t="s">
        <v>26</v>
      </c>
      <c r="C41" s="4">
        <f>PERCENTILE(B4:M34,0.98)</f>
        <v>22.584</v>
      </c>
    </row>
    <row r="42" spans="1:14">
      <c r="A42" t="s">
        <v>25</v>
      </c>
      <c r="B42" s="3">
        <f>COUNT(B4:B34)/31*100</f>
        <v>100</v>
      </c>
      <c r="C42" s="3">
        <f>COUNT(C4:C34)/28*100</f>
        <v>96.428571428571431</v>
      </c>
      <c r="D42" s="3">
        <f>COUNT(D4:D34)/31*100</f>
        <v>100</v>
      </c>
      <c r="E42" s="3">
        <f>COUNT(E4:E34)/30*100</f>
        <v>100</v>
      </c>
      <c r="F42" s="3">
        <f>COUNT(F4:F34)/31*100</f>
        <v>100</v>
      </c>
      <c r="G42" s="3">
        <f>COUNT(G4:G34)/30*100</f>
        <v>100</v>
      </c>
      <c r="H42" s="3">
        <f>COUNT(H4:H34)/31*100</f>
        <v>100</v>
      </c>
      <c r="I42" s="3">
        <f>COUNT(I4:I34)/31*100</f>
        <v>100</v>
      </c>
      <c r="J42" s="3">
        <f>COUNT(J4:J34)/30*100</f>
        <v>100</v>
      </c>
      <c r="K42" s="3">
        <f>COUNT(K4:K34)/31*100</f>
        <v>90.322580645161281</v>
      </c>
      <c r="L42" s="3">
        <f>COUNT(L4:L34)/30*100</f>
        <v>100</v>
      </c>
      <c r="M42" s="3">
        <f>COUNT(M4:M34)/31*100</f>
        <v>93.548387096774192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24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7.4</v>
      </c>
      <c r="E4" s="3"/>
      <c r="F4" s="3"/>
      <c r="G4" s="3"/>
      <c r="H4" s="3"/>
      <c r="I4" s="3">
        <v>10.4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8.1</v>
      </c>
      <c r="D5" s="3"/>
      <c r="E5" s="3"/>
      <c r="F5" s="3"/>
      <c r="G5" s="3">
        <v>11.8</v>
      </c>
      <c r="H5" s="3">
        <v>10.199999999999999</v>
      </c>
      <c r="I5" s="3"/>
      <c r="J5" s="3"/>
      <c r="K5" s="3"/>
      <c r="L5" s="3">
        <v>17.3</v>
      </c>
      <c r="M5" s="3">
        <v>6.7</v>
      </c>
    </row>
    <row r="6" spans="1:13">
      <c r="A6">
        <f t="shared" si="0"/>
        <v>3</v>
      </c>
      <c r="B6" s="3">
        <v>16.899999999999999</v>
      </c>
      <c r="C6" s="3"/>
      <c r="D6" s="3"/>
      <c r="E6" s="3">
        <v>22.3</v>
      </c>
      <c r="F6" s="3">
        <v>11.5</v>
      </c>
      <c r="G6" s="3"/>
      <c r="H6" s="3"/>
      <c r="I6" s="3"/>
      <c r="J6" s="3">
        <v>6.2</v>
      </c>
      <c r="K6" s="3">
        <v>14.5</v>
      </c>
      <c r="L6" s="3"/>
      <c r="M6" s="3"/>
    </row>
    <row r="7" spans="1:13">
      <c r="A7">
        <f t="shared" si="0"/>
        <v>4</v>
      </c>
      <c r="B7" s="3"/>
      <c r="C7" s="3"/>
      <c r="D7" s="3">
        <v>5.2</v>
      </c>
      <c r="E7" s="3"/>
      <c r="F7" s="3"/>
      <c r="G7" s="3"/>
      <c r="H7" s="3"/>
      <c r="I7" s="3">
        <v>11.6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12.6</v>
      </c>
      <c r="D8" s="3"/>
      <c r="E8" s="3"/>
      <c r="F8" s="3"/>
      <c r="G8" s="3">
        <v>8.6</v>
      </c>
      <c r="H8" s="3">
        <v>5.6</v>
      </c>
      <c r="I8" s="3"/>
      <c r="J8" s="3"/>
      <c r="K8" s="3"/>
      <c r="L8" s="3">
        <v>25</v>
      </c>
      <c r="M8" s="3">
        <v>14.4</v>
      </c>
    </row>
    <row r="9" spans="1:13">
      <c r="A9">
        <f t="shared" si="0"/>
        <v>6</v>
      </c>
      <c r="B9" s="3">
        <v>6.2</v>
      </c>
      <c r="C9" s="3"/>
      <c r="D9" s="3"/>
      <c r="E9" s="3"/>
      <c r="F9" s="3">
        <v>9.9</v>
      </c>
      <c r="G9" s="3"/>
      <c r="H9" s="3"/>
      <c r="I9" s="3"/>
      <c r="J9" s="3">
        <v>15.1</v>
      </c>
      <c r="K9" s="3">
        <v>9.9</v>
      </c>
      <c r="L9" s="3"/>
      <c r="M9" s="3"/>
    </row>
    <row r="10" spans="1:13">
      <c r="A10">
        <f t="shared" si="0"/>
        <v>7</v>
      </c>
      <c r="B10" s="3"/>
      <c r="C10" s="3"/>
      <c r="D10" s="3">
        <v>16.2</v>
      </c>
      <c r="E10" s="3"/>
      <c r="F10" s="3"/>
      <c r="G10" s="3"/>
      <c r="H10" s="3"/>
      <c r="I10" s="3">
        <v>9.3000000000000007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10.4</v>
      </c>
      <c r="D11" s="3"/>
      <c r="E11" s="3"/>
      <c r="F11" s="3"/>
      <c r="G11" s="3">
        <v>9.8000000000000007</v>
      </c>
      <c r="H11" s="3">
        <v>11.9</v>
      </c>
      <c r="I11" s="3"/>
      <c r="J11" s="3"/>
      <c r="K11" s="3"/>
      <c r="L11" s="3">
        <v>15.1</v>
      </c>
      <c r="M11" s="3">
        <v>6.2</v>
      </c>
    </row>
    <row r="12" spans="1:13">
      <c r="A12">
        <f t="shared" si="0"/>
        <v>9</v>
      </c>
      <c r="B12" s="3">
        <v>6</v>
      </c>
      <c r="C12" s="3"/>
      <c r="D12" s="3"/>
      <c r="E12" s="3">
        <v>10.7</v>
      </c>
      <c r="F12" s="3">
        <v>19.2</v>
      </c>
      <c r="G12" s="3"/>
      <c r="H12" s="3"/>
      <c r="I12" s="3"/>
      <c r="J12" s="3">
        <v>13.9</v>
      </c>
      <c r="K12" s="3">
        <v>8</v>
      </c>
      <c r="L12" s="3"/>
      <c r="M12" s="3"/>
    </row>
    <row r="13" spans="1:13">
      <c r="A13">
        <f t="shared" si="0"/>
        <v>10</v>
      </c>
      <c r="B13" s="3"/>
      <c r="C13" s="3"/>
      <c r="D13" s="3">
        <v>10.199999999999999</v>
      </c>
      <c r="E13" s="3"/>
      <c r="F13" s="3"/>
      <c r="G13" s="3"/>
      <c r="H13" s="3"/>
      <c r="I13" s="3">
        <v>20.399999999999999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12.3</v>
      </c>
      <c r="D14" s="3"/>
      <c r="E14" s="3"/>
      <c r="F14" s="3"/>
      <c r="G14" s="3">
        <v>10.4</v>
      </c>
      <c r="H14" s="3">
        <v>10.7</v>
      </c>
      <c r="I14" s="3"/>
      <c r="J14" s="3"/>
      <c r="K14" s="3"/>
      <c r="L14" s="3">
        <v>15.8</v>
      </c>
      <c r="M14" s="3">
        <v>7</v>
      </c>
    </row>
    <row r="15" spans="1:13">
      <c r="A15">
        <f t="shared" si="0"/>
        <v>12</v>
      </c>
      <c r="B15" s="3">
        <v>6.2</v>
      </c>
      <c r="C15" s="3"/>
      <c r="D15" s="3"/>
      <c r="E15" s="3">
        <v>5.7</v>
      </c>
      <c r="F15" s="3">
        <v>12.7</v>
      </c>
      <c r="G15" s="3"/>
      <c r="H15" s="3"/>
      <c r="I15" s="3"/>
      <c r="J15" s="3">
        <v>4.4000000000000004</v>
      </c>
      <c r="K15" s="3">
        <v>9.4</v>
      </c>
      <c r="L15" s="3"/>
      <c r="M15" s="3"/>
    </row>
    <row r="16" spans="1:13">
      <c r="A16">
        <f t="shared" si="0"/>
        <v>13</v>
      </c>
      <c r="B16" s="3"/>
      <c r="C16" s="3"/>
      <c r="D16" s="3">
        <v>10.199999999999999</v>
      </c>
      <c r="E16" s="3"/>
      <c r="F16" s="3"/>
      <c r="G16" s="3"/>
      <c r="H16" s="3"/>
      <c r="I16" s="3">
        <v>21.8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11.4</v>
      </c>
      <c r="D17" s="3"/>
      <c r="E17" s="3"/>
      <c r="F17" s="3"/>
      <c r="G17" s="3">
        <v>15.9</v>
      </c>
      <c r="H17" s="3">
        <v>6.5</v>
      </c>
      <c r="I17" s="3"/>
      <c r="J17" s="3"/>
      <c r="K17" s="3"/>
      <c r="L17" s="3">
        <v>11.3</v>
      </c>
      <c r="M17" s="3">
        <v>7.9</v>
      </c>
    </row>
    <row r="18" spans="1:13">
      <c r="A18">
        <f t="shared" si="0"/>
        <v>15</v>
      </c>
      <c r="B18" s="3">
        <v>1.7</v>
      </c>
      <c r="C18" s="3"/>
      <c r="D18" s="3"/>
      <c r="E18" s="3">
        <v>7.3</v>
      </c>
      <c r="F18" s="3">
        <v>21.7</v>
      </c>
      <c r="G18" s="3"/>
      <c r="H18" s="3"/>
      <c r="I18" s="3"/>
      <c r="J18" s="3">
        <v>10.3</v>
      </c>
      <c r="K18" s="3">
        <v>13.5</v>
      </c>
      <c r="L18" s="3"/>
      <c r="M18" s="3"/>
    </row>
    <row r="19" spans="1:13">
      <c r="A19">
        <f t="shared" si="0"/>
        <v>16</v>
      </c>
      <c r="B19" s="3"/>
      <c r="C19" s="3"/>
      <c r="D19" s="3">
        <v>8.5</v>
      </c>
      <c r="E19" s="3"/>
      <c r="F19" s="3"/>
      <c r="G19" s="3"/>
      <c r="H19" s="3"/>
      <c r="I19" s="3">
        <v>3.5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8.8000000000000007</v>
      </c>
      <c r="D20" s="3"/>
      <c r="E20" s="3"/>
      <c r="F20" s="3"/>
      <c r="G20" s="3">
        <v>11</v>
      </c>
      <c r="H20" s="3">
        <v>5.7</v>
      </c>
      <c r="I20" s="3"/>
      <c r="J20" s="3"/>
      <c r="K20" s="3"/>
      <c r="L20" s="3">
        <v>14.7</v>
      </c>
      <c r="M20" s="3">
        <v>13</v>
      </c>
    </row>
    <row r="21" spans="1:13">
      <c r="A21">
        <f t="shared" si="0"/>
        <v>18</v>
      </c>
      <c r="B21" s="3">
        <v>7.5</v>
      </c>
      <c r="C21" s="3"/>
      <c r="D21" s="3"/>
      <c r="E21" s="3">
        <v>8.6999999999999993</v>
      </c>
      <c r="F21" s="3">
        <v>8</v>
      </c>
      <c r="G21" s="3"/>
      <c r="H21" s="3"/>
      <c r="I21" s="3"/>
      <c r="J21" s="3"/>
      <c r="K21" s="3">
        <v>7</v>
      </c>
      <c r="L21" s="3"/>
      <c r="M21" s="6" t="s">
        <v>34</v>
      </c>
    </row>
    <row r="22" spans="1:13">
      <c r="A22">
        <f t="shared" si="0"/>
        <v>19</v>
      </c>
      <c r="B22" s="3"/>
      <c r="C22" s="3"/>
      <c r="D22" s="3">
        <v>8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>
        <v>5.5</v>
      </c>
      <c r="H23" s="3">
        <v>5.2</v>
      </c>
      <c r="I23" s="3"/>
      <c r="J23" s="3"/>
      <c r="K23" s="3"/>
      <c r="L23" s="3">
        <v>9</v>
      </c>
      <c r="M23" s="3">
        <v>9</v>
      </c>
    </row>
    <row r="24" spans="1:13">
      <c r="A24">
        <f t="shared" si="0"/>
        <v>21</v>
      </c>
      <c r="B24" s="3">
        <v>4.2</v>
      </c>
      <c r="C24" s="3"/>
      <c r="D24" s="3"/>
      <c r="E24" s="3">
        <v>16.5</v>
      </c>
      <c r="F24" s="3">
        <v>19.5</v>
      </c>
      <c r="G24" s="3"/>
      <c r="H24" s="3"/>
      <c r="I24" s="3"/>
      <c r="J24" s="3">
        <v>21.9</v>
      </c>
      <c r="K24" s="3">
        <v>9.9</v>
      </c>
      <c r="L24" s="3"/>
      <c r="M24" s="3"/>
    </row>
    <row r="25" spans="1:13">
      <c r="A25">
        <f t="shared" si="0"/>
        <v>22</v>
      </c>
      <c r="B25" s="3"/>
      <c r="C25" s="3"/>
      <c r="D25" s="3">
        <v>7.2</v>
      </c>
      <c r="E25" s="3"/>
      <c r="F25" s="3"/>
      <c r="G25" s="3"/>
      <c r="H25" s="3"/>
      <c r="I25" s="3">
        <v>7.4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/>
      <c r="D26" s="3"/>
      <c r="E26" s="3"/>
      <c r="F26" s="3"/>
      <c r="G26" s="3">
        <v>18.8</v>
      </c>
      <c r="H26" s="3">
        <v>17</v>
      </c>
      <c r="I26" s="3"/>
      <c r="J26" s="3"/>
      <c r="K26" s="3"/>
      <c r="L26" s="3"/>
      <c r="M26" s="3">
        <v>5.9</v>
      </c>
    </row>
    <row r="27" spans="1:13">
      <c r="A27">
        <f t="shared" si="0"/>
        <v>24</v>
      </c>
      <c r="B27" s="3">
        <v>7.2</v>
      </c>
      <c r="C27" s="3">
        <v>6.7</v>
      </c>
      <c r="D27" s="3"/>
      <c r="E27" s="3">
        <v>6.9</v>
      </c>
      <c r="F27" s="3">
        <v>9.5</v>
      </c>
      <c r="G27" s="3"/>
      <c r="H27" s="3"/>
      <c r="I27" s="3"/>
      <c r="J27" s="3">
        <v>3.5</v>
      </c>
      <c r="K27" s="3">
        <v>5.6</v>
      </c>
      <c r="L27" s="3"/>
      <c r="M27" s="3"/>
    </row>
    <row r="28" spans="1:13">
      <c r="A28">
        <f t="shared" si="0"/>
        <v>25</v>
      </c>
      <c r="B28" s="3"/>
      <c r="C28" s="3"/>
      <c r="D28" s="3">
        <v>7.2</v>
      </c>
      <c r="E28" s="3"/>
      <c r="F28" s="3"/>
      <c r="G28" s="3"/>
      <c r="H28" s="3"/>
      <c r="I28" s="3">
        <v>8.4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9</v>
      </c>
      <c r="D29" s="3"/>
      <c r="E29" s="3"/>
      <c r="F29" s="3"/>
      <c r="G29" s="3">
        <v>13.6</v>
      </c>
      <c r="H29" s="3">
        <v>8.4</v>
      </c>
      <c r="I29" s="3"/>
      <c r="J29" s="3"/>
      <c r="K29" s="3"/>
      <c r="L29" s="3"/>
      <c r="M29" s="3">
        <v>12.2</v>
      </c>
    </row>
    <row r="30" spans="1:13">
      <c r="A30">
        <f t="shared" si="0"/>
        <v>27</v>
      </c>
      <c r="B30" s="3">
        <v>8.6999999999999993</v>
      </c>
      <c r="C30" s="3"/>
      <c r="D30" s="3"/>
      <c r="E30" s="3">
        <v>5.5</v>
      </c>
      <c r="F30" s="3">
        <v>6.5</v>
      </c>
      <c r="G30" s="3"/>
      <c r="H30" s="3"/>
      <c r="I30" s="3"/>
      <c r="J30" s="3">
        <v>17.3</v>
      </c>
      <c r="K30" s="3">
        <v>9.5</v>
      </c>
      <c r="L30" s="3"/>
      <c r="M30" s="3"/>
    </row>
    <row r="31" spans="1:13">
      <c r="A31">
        <f t="shared" si="0"/>
        <v>28</v>
      </c>
      <c r="B31" s="3"/>
      <c r="C31" s="3"/>
      <c r="D31" s="3">
        <v>6.7</v>
      </c>
      <c r="E31" s="3"/>
      <c r="F31" s="3"/>
      <c r="G31" s="3"/>
      <c r="H31" s="3"/>
      <c r="I31" s="3">
        <v>9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7.4</v>
      </c>
      <c r="H32" s="3">
        <v>4.9000000000000004</v>
      </c>
      <c r="I32" s="3"/>
      <c r="J32" s="3"/>
      <c r="K32" s="3"/>
      <c r="L32" s="3">
        <v>13.6</v>
      </c>
      <c r="M32" s="3">
        <v>7.8</v>
      </c>
    </row>
    <row r="33" spans="1:14">
      <c r="A33">
        <f t="shared" si="0"/>
        <v>30</v>
      </c>
      <c r="B33" s="3">
        <v>4.7</v>
      </c>
      <c r="C33" s="3"/>
      <c r="D33" s="3"/>
      <c r="E33" s="3">
        <v>14.9</v>
      </c>
      <c r="F33" s="3">
        <v>5</v>
      </c>
      <c r="G33" s="3"/>
      <c r="H33" s="3"/>
      <c r="I33" s="3"/>
      <c r="J33" s="3">
        <v>17.7</v>
      </c>
      <c r="K33" s="3">
        <v>17.7</v>
      </c>
      <c r="L33" s="3"/>
      <c r="M33" s="3"/>
    </row>
    <row r="34" spans="1:14">
      <c r="A34">
        <f t="shared" si="0"/>
        <v>31</v>
      </c>
      <c r="B34" s="3"/>
      <c r="C34" s="3"/>
      <c r="D34" s="3">
        <v>10.4</v>
      </c>
      <c r="E34" s="3"/>
      <c r="F34" s="3"/>
      <c r="G34" s="3"/>
      <c r="H34" s="3"/>
      <c r="I34" s="3">
        <v>10.1</v>
      </c>
      <c r="J34" s="3"/>
      <c r="K34" s="3"/>
      <c r="L34" s="3"/>
      <c r="M34" s="3"/>
    </row>
    <row r="35" spans="1:14">
      <c r="A35" t="s">
        <v>2</v>
      </c>
      <c r="B35" s="2">
        <f>MAX(B5:B34)</f>
        <v>16.899999999999999</v>
      </c>
      <c r="C35" s="2">
        <f t="shared" ref="C35:M35" si="1">MAX(C4:C34)</f>
        <v>12.6</v>
      </c>
      <c r="D35" s="2">
        <f>MAX(D4:D34)</f>
        <v>16.2</v>
      </c>
      <c r="E35" s="2">
        <f t="shared" si="1"/>
        <v>22.3</v>
      </c>
      <c r="F35" s="2">
        <f t="shared" si="1"/>
        <v>21.7</v>
      </c>
      <c r="G35" s="2">
        <f t="shared" si="1"/>
        <v>18.8</v>
      </c>
      <c r="H35" s="2">
        <f>MAX(H4:H34)</f>
        <v>17</v>
      </c>
      <c r="I35" s="2">
        <f>MAX(I4:I34)</f>
        <v>21.8</v>
      </c>
      <c r="J35" s="2">
        <f t="shared" si="1"/>
        <v>21.9</v>
      </c>
      <c r="K35" s="2">
        <f>MAX(K4:K34)</f>
        <v>17.7</v>
      </c>
      <c r="L35" s="2">
        <f t="shared" si="1"/>
        <v>25</v>
      </c>
      <c r="M35" s="2">
        <f t="shared" si="1"/>
        <v>14.4</v>
      </c>
    </row>
    <row r="37" spans="1:14">
      <c r="A37" t="s">
        <v>3</v>
      </c>
      <c r="B37">
        <f>MAX(B4:M34)</f>
        <v>25</v>
      </c>
      <c r="D37" t="s">
        <v>4</v>
      </c>
      <c r="E37" s="2">
        <f>AVERAGE(B4:M34)</f>
        <v>10.485217391304349</v>
      </c>
      <c r="G37" t="s">
        <v>5</v>
      </c>
      <c r="H37" s="2">
        <f>STDEV(B4:M34)</f>
        <v>4.7551309956361685</v>
      </c>
      <c r="J37" t="s">
        <v>6</v>
      </c>
      <c r="K37">
        <f>COUNT(B4:M34)</f>
        <v>115</v>
      </c>
      <c r="M37" t="s">
        <v>21</v>
      </c>
      <c r="N37" s="2">
        <f xml:space="preserve"> K37/122*100</f>
        <v>94.262295081967224</v>
      </c>
    </row>
    <row r="39" spans="1:14">
      <c r="C39" t="s">
        <v>18</v>
      </c>
      <c r="D39" s="2">
        <f xml:space="preserve"> COUNT(B4:D34)/30*100</f>
        <v>96.666666666666671</v>
      </c>
      <c r="F39" t="s">
        <v>20</v>
      </c>
      <c r="G39" s="2">
        <f>COUNT(E4:G34)/30*100</f>
        <v>96.666666666666671</v>
      </c>
      <c r="I39" t="s">
        <v>19</v>
      </c>
      <c r="J39" s="2">
        <f xml:space="preserve"> COUNT(H4:J34)/31*100</f>
        <v>93.548387096774192</v>
      </c>
      <c r="L39" t="s">
        <v>22</v>
      </c>
      <c r="M39" s="2">
        <f>COUNT(K4:M34)/31*100</f>
        <v>90.322580645161281</v>
      </c>
    </row>
    <row r="41" spans="1:14">
      <c r="A41" t="s">
        <v>26</v>
      </c>
      <c r="C41" s="4">
        <f>PERCENTILE(B4:M34,0.98)</f>
        <v>21.872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88.888888888888886</v>
      </c>
      <c r="D42" s="3">
        <f>COUNT(D4:D34)/11*100</f>
        <v>100</v>
      </c>
      <c r="E42" s="3">
        <f>COUNT(E4:E34)/10*100</f>
        <v>90</v>
      </c>
      <c r="F42" s="3">
        <f>COUNT(F4:F34)/10*100</f>
        <v>100</v>
      </c>
      <c r="G42" s="3">
        <f>COUNT(G4:G34)/10*100</f>
        <v>100</v>
      </c>
      <c r="H42" s="3">
        <f>COUNT(H4:H34)/11*100</f>
        <v>90.909090909090907</v>
      </c>
      <c r="I42" s="3">
        <f>COUNT(I4:I34)/10*100</f>
        <v>100</v>
      </c>
      <c r="J42" s="3">
        <f>COUNT(J4:J34)/10*100</f>
        <v>90</v>
      </c>
      <c r="K42" s="3">
        <f>COUNT(K4:K34)/10*100</f>
        <v>100</v>
      </c>
      <c r="L42" s="3">
        <f>COUNT(L4:L34)/10*100</f>
        <v>80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4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31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7.5</v>
      </c>
      <c r="E4" s="3"/>
      <c r="F4" s="3"/>
      <c r="G4" s="3"/>
      <c r="H4" s="3"/>
      <c r="I4" s="3">
        <v>11.3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6.4</v>
      </c>
      <c r="D5" s="3"/>
      <c r="E5" s="3"/>
      <c r="F5" s="3"/>
      <c r="G5" s="3">
        <v>13.9</v>
      </c>
      <c r="H5" s="3">
        <v>11.6</v>
      </c>
      <c r="I5" s="3"/>
      <c r="J5" s="3"/>
      <c r="K5" s="3"/>
      <c r="L5" s="3">
        <v>18.399999999999999</v>
      </c>
      <c r="M5" s="3">
        <v>7</v>
      </c>
    </row>
    <row r="6" spans="1:13">
      <c r="A6">
        <f t="shared" si="0"/>
        <v>3</v>
      </c>
      <c r="B6" s="3">
        <v>16.399999999999999</v>
      </c>
      <c r="C6" s="3"/>
      <c r="D6" s="3"/>
      <c r="E6" s="3">
        <v>9.9</v>
      </c>
      <c r="F6" s="3">
        <v>12.8</v>
      </c>
      <c r="G6" s="3"/>
      <c r="H6" s="3"/>
      <c r="I6" s="3"/>
      <c r="J6" s="3"/>
      <c r="K6" s="3">
        <v>15.2</v>
      </c>
      <c r="L6" s="3"/>
      <c r="M6" s="3"/>
    </row>
    <row r="7" spans="1:13">
      <c r="A7">
        <f t="shared" si="0"/>
        <v>4</v>
      </c>
      <c r="B7" s="3"/>
      <c r="C7" s="3"/>
      <c r="D7" s="3">
        <v>6.2</v>
      </c>
      <c r="E7" s="3"/>
      <c r="F7" s="3"/>
      <c r="G7" s="3"/>
      <c r="H7" s="3"/>
      <c r="I7" s="3">
        <v>12.3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13.7</v>
      </c>
      <c r="D8" s="3"/>
      <c r="E8" s="3"/>
      <c r="F8" s="3"/>
      <c r="G8" s="3">
        <v>5.5</v>
      </c>
      <c r="H8" s="3">
        <v>5.9</v>
      </c>
      <c r="I8" s="3"/>
      <c r="J8" s="3"/>
      <c r="K8" s="3"/>
      <c r="L8" s="3">
        <v>23.1</v>
      </c>
      <c r="M8" s="3">
        <v>12.4</v>
      </c>
    </row>
    <row r="9" spans="1:13">
      <c r="A9">
        <f t="shared" si="0"/>
        <v>6</v>
      </c>
      <c r="B9" s="3">
        <v>6.5</v>
      </c>
      <c r="C9" s="3"/>
      <c r="D9" s="3"/>
      <c r="E9" s="3">
        <v>6.2</v>
      </c>
      <c r="F9" s="3">
        <v>10.4</v>
      </c>
      <c r="G9" s="3"/>
      <c r="H9" s="3"/>
      <c r="I9" s="3"/>
      <c r="J9" s="3">
        <v>13.8</v>
      </c>
      <c r="K9" s="3">
        <v>10.199999999999999</v>
      </c>
      <c r="L9" s="3"/>
      <c r="M9" s="3"/>
    </row>
    <row r="10" spans="1:13">
      <c r="A10">
        <f t="shared" si="0"/>
        <v>7</v>
      </c>
      <c r="B10" s="3"/>
      <c r="C10" s="3"/>
      <c r="D10" s="3">
        <v>18.7</v>
      </c>
      <c r="E10" s="3"/>
      <c r="F10" s="3"/>
      <c r="G10" s="3"/>
      <c r="H10" s="3"/>
      <c r="I10" s="3">
        <v>8.6999999999999993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10.4</v>
      </c>
      <c r="D11" s="3"/>
      <c r="E11" s="3"/>
      <c r="F11" s="3"/>
      <c r="G11" s="3">
        <v>9.4</v>
      </c>
      <c r="H11" s="3">
        <v>11.9</v>
      </c>
      <c r="I11" s="3"/>
      <c r="J11" s="3"/>
      <c r="K11" s="3"/>
      <c r="L11" s="3">
        <v>16.5</v>
      </c>
      <c r="M11" s="3">
        <v>8</v>
      </c>
    </row>
    <row r="12" spans="1:13">
      <c r="A12">
        <f t="shared" si="0"/>
        <v>9</v>
      </c>
      <c r="B12" s="3">
        <v>7.2</v>
      </c>
      <c r="C12" s="3"/>
      <c r="D12" s="3"/>
      <c r="E12" s="3">
        <v>24.8</v>
      </c>
      <c r="F12" s="3">
        <v>19.399999999999999</v>
      </c>
      <c r="G12" s="3"/>
      <c r="H12" s="3"/>
      <c r="I12" s="3"/>
      <c r="J12" s="3"/>
      <c r="K12" s="3">
        <v>8.1</v>
      </c>
      <c r="L12" s="3"/>
      <c r="M12" s="3"/>
    </row>
    <row r="13" spans="1:13">
      <c r="A13">
        <f t="shared" si="0"/>
        <v>10</v>
      </c>
      <c r="B13" s="3"/>
      <c r="C13" s="3"/>
      <c r="D13" s="3">
        <v>9.5</v>
      </c>
      <c r="E13" s="3"/>
      <c r="F13" s="3"/>
      <c r="G13" s="3"/>
      <c r="H13" s="3"/>
      <c r="I13" s="3">
        <v>19.7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12.9</v>
      </c>
      <c r="D14" s="3"/>
      <c r="E14" s="3"/>
      <c r="F14" s="3"/>
      <c r="G14" s="3">
        <v>10</v>
      </c>
      <c r="H14" s="3">
        <v>9.5</v>
      </c>
      <c r="I14" s="3"/>
      <c r="J14" s="3"/>
      <c r="K14" s="3"/>
      <c r="L14" s="3">
        <v>16</v>
      </c>
      <c r="M14" s="3">
        <v>7</v>
      </c>
    </row>
    <row r="15" spans="1:13">
      <c r="A15">
        <f t="shared" si="0"/>
        <v>12</v>
      </c>
      <c r="B15" s="3">
        <v>6.3</v>
      </c>
      <c r="C15" s="3"/>
      <c r="D15" s="3"/>
      <c r="E15" s="3"/>
      <c r="F15" s="3"/>
      <c r="G15" s="3"/>
      <c r="H15" s="3"/>
      <c r="I15" s="3"/>
      <c r="J15" s="3">
        <v>3.8</v>
      </c>
      <c r="K15" s="3">
        <v>10.3</v>
      </c>
      <c r="L15" s="3"/>
      <c r="M15" s="3"/>
    </row>
    <row r="16" spans="1:13">
      <c r="A16">
        <f t="shared" si="0"/>
        <v>13</v>
      </c>
      <c r="B16" s="3"/>
      <c r="C16" s="3"/>
      <c r="D16" s="3">
        <v>10.4</v>
      </c>
      <c r="E16" s="3"/>
      <c r="F16" s="3"/>
      <c r="G16" s="3"/>
      <c r="H16" s="3"/>
      <c r="I16" s="3">
        <v>23.2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</v>
      </c>
      <c r="D17" s="3"/>
      <c r="E17" s="3"/>
      <c r="F17" s="3"/>
      <c r="G17" s="3">
        <v>8.5</v>
      </c>
      <c r="H17" s="3">
        <v>6</v>
      </c>
      <c r="I17" s="3"/>
      <c r="J17" s="3"/>
      <c r="K17" s="3"/>
      <c r="L17" s="3">
        <v>9.5</v>
      </c>
      <c r="M17" s="3">
        <v>9</v>
      </c>
    </row>
    <row r="18" spans="1:13">
      <c r="A18">
        <f t="shared" si="0"/>
        <v>15</v>
      </c>
      <c r="B18" s="3"/>
      <c r="C18" s="3"/>
      <c r="D18" s="3"/>
      <c r="E18" s="3">
        <v>8.3000000000000007</v>
      </c>
      <c r="F18" s="3">
        <v>23.7</v>
      </c>
      <c r="G18" s="3"/>
      <c r="H18" s="3"/>
      <c r="I18" s="3"/>
      <c r="J18" s="3">
        <v>10.6</v>
      </c>
      <c r="K18" s="3">
        <v>13.2</v>
      </c>
      <c r="L18" s="3"/>
      <c r="M18" s="3"/>
    </row>
    <row r="19" spans="1:13">
      <c r="A19">
        <f t="shared" si="0"/>
        <v>16</v>
      </c>
      <c r="B19" s="3"/>
      <c r="C19" s="3"/>
      <c r="D19" s="3">
        <v>8.6</v>
      </c>
      <c r="E19" s="3"/>
      <c r="F19" s="3"/>
      <c r="G19" s="3"/>
      <c r="H19" s="3"/>
      <c r="I19" s="3">
        <v>3.4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7.1</v>
      </c>
      <c r="D20" s="3"/>
      <c r="E20" s="3"/>
      <c r="F20" s="3"/>
      <c r="G20" s="3">
        <v>9.1</v>
      </c>
      <c r="H20" s="3">
        <v>5.6</v>
      </c>
      <c r="I20" s="3"/>
      <c r="J20" s="3"/>
      <c r="K20" s="3"/>
      <c r="L20" s="3">
        <v>12.8</v>
      </c>
      <c r="M20" s="3">
        <v>12.2</v>
      </c>
    </row>
    <row r="21" spans="1:13">
      <c r="A21">
        <f t="shared" si="0"/>
        <v>18</v>
      </c>
      <c r="B21" s="3"/>
      <c r="C21" s="3"/>
      <c r="D21" s="3"/>
      <c r="E21" s="3">
        <v>7.7</v>
      </c>
      <c r="F21" s="3">
        <v>7.4</v>
      </c>
      <c r="G21" s="3"/>
      <c r="H21" s="3"/>
      <c r="I21" s="3"/>
      <c r="J21" s="3">
        <v>19.2</v>
      </c>
      <c r="K21" s="3">
        <v>7.5</v>
      </c>
      <c r="L21" s="3"/>
      <c r="M21" s="3"/>
    </row>
    <row r="22" spans="1:13">
      <c r="A22">
        <f t="shared" si="0"/>
        <v>19</v>
      </c>
      <c r="B22" s="3"/>
      <c r="C22" s="3"/>
      <c r="D22" s="3">
        <v>8.3000000000000007</v>
      </c>
      <c r="E22" s="3"/>
      <c r="F22" s="3"/>
      <c r="G22" s="3"/>
      <c r="H22" s="3"/>
      <c r="I22" s="3">
        <v>11.1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5.8</v>
      </c>
      <c r="D23" s="3"/>
      <c r="E23" s="3"/>
      <c r="F23" s="3"/>
      <c r="G23" s="3">
        <v>2.8</v>
      </c>
      <c r="H23" s="3">
        <v>4.4000000000000004</v>
      </c>
      <c r="I23" s="3"/>
      <c r="J23" s="3"/>
      <c r="K23" s="3"/>
      <c r="L23" s="3">
        <v>8.8000000000000007</v>
      </c>
      <c r="M23" s="3">
        <v>6.3</v>
      </c>
    </row>
    <row r="24" spans="1:13">
      <c r="A24">
        <f t="shared" si="0"/>
        <v>21</v>
      </c>
      <c r="B24" s="3">
        <v>1.4</v>
      </c>
      <c r="C24" s="3"/>
      <c r="D24" s="3"/>
      <c r="E24" s="3">
        <v>17.600000000000001</v>
      </c>
      <c r="F24" s="3">
        <v>22.5</v>
      </c>
      <c r="G24" s="3"/>
      <c r="H24" s="3"/>
      <c r="I24" s="3"/>
      <c r="J24" s="3">
        <v>23.3</v>
      </c>
      <c r="K24" s="3">
        <v>11.8</v>
      </c>
      <c r="L24" s="3"/>
      <c r="M24" s="3"/>
    </row>
    <row r="25" spans="1:13">
      <c r="A25">
        <f t="shared" si="0"/>
        <v>22</v>
      </c>
      <c r="B25" s="3"/>
      <c r="C25" s="3"/>
      <c r="D25" s="3">
        <v>6.3</v>
      </c>
      <c r="E25" s="3"/>
      <c r="F25" s="3"/>
      <c r="G25" s="3"/>
      <c r="H25" s="3"/>
      <c r="I25" s="3">
        <v>6.5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7</v>
      </c>
      <c r="D26" s="3"/>
      <c r="E26" s="3"/>
      <c r="F26" s="3"/>
      <c r="G26" s="3">
        <v>18.899999999999999</v>
      </c>
      <c r="H26" s="3">
        <v>16.8</v>
      </c>
      <c r="I26" s="3"/>
      <c r="J26" s="3"/>
      <c r="K26" s="3"/>
      <c r="L26" s="3">
        <v>4.5999999999999996</v>
      </c>
      <c r="M26" s="3">
        <v>6</v>
      </c>
    </row>
    <row r="27" spans="1:13">
      <c r="A27">
        <f t="shared" si="0"/>
        <v>24</v>
      </c>
      <c r="B27" s="3">
        <v>9.1</v>
      </c>
      <c r="C27" s="3"/>
      <c r="D27" s="3"/>
      <c r="E27" s="3">
        <v>5.7</v>
      </c>
      <c r="F27" s="3">
        <v>9.9</v>
      </c>
      <c r="G27" s="3"/>
      <c r="H27" s="3"/>
      <c r="I27" s="3"/>
      <c r="J27" s="3">
        <v>3.7</v>
      </c>
      <c r="K27" s="3">
        <v>5.6</v>
      </c>
      <c r="L27" s="3"/>
      <c r="M27" s="3"/>
    </row>
    <row r="28" spans="1:13">
      <c r="A28">
        <f t="shared" si="0"/>
        <v>25</v>
      </c>
      <c r="B28" s="3"/>
      <c r="C28" s="3"/>
      <c r="D28" s="3">
        <v>6.9</v>
      </c>
      <c r="E28" s="3"/>
      <c r="F28" s="3"/>
      <c r="G28" s="3"/>
      <c r="H28" s="3"/>
      <c r="I28" s="3">
        <v>8.1999999999999993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7.9</v>
      </c>
      <c r="D29" s="3"/>
      <c r="E29" s="3"/>
      <c r="F29" s="3"/>
      <c r="G29" s="3">
        <v>12.2</v>
      </c>
      <c r="H29" s="3">
        <v>7.2</v>
      </c>
      <c r="I29" s="3"/>
      <c r="J29" s="3"/>
      <c r="K29" s="3"/>
      <c r="L29" s="3"/>
      <c r="M29" s="3">
        <v>11.6</v>
      </c>
    </row>
    <row r="30" spans="1:13">
      <c r="A30">
        <f t="shared" si="0"/>
        <v>27</v>
      </c>
      <c r="B30" s="3">
        <v>9</v>
      </c>
      <c r="C30" s="3"/>
      <c r="D30" s="3"/>
      <c r="E30" s="3">
        <v>7.2</v>
      </c>
      <c r="F30" s="3">
        <v>7.6</v>
      </c>
      <c r="G30" s="3"/>
      <c r="H30" s="3"/>
      <c r="I30" s="3"/>
      <c r="J30" s="3">
        <v>18.5</v>
      </c>
      <c r="K30" s="3">
        <v>10.199999999999999</v>
      </c>
      <c r="L30" s="3"/>
      <c r="M30" s="3"/>
    </row>
    <row r="31" spans="1:13">
      <c r="A31">
        <f t="shared" si="0"/>
        <v>28</v>
      </c>
      <c r="B31" s="3"/>
      <c r="C31" s="3"/>
      <c r="D31" s="3">
        <v>6.5</v>
      </c>
      <c r="E31" s="3"/>
      <c r="F31" s="3"/>
      <c r="G31" s="3"/>
      <c r="H31" s="3"/>
      <c r="I31" s="3">
        <v>8.6999999999999993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6.5</v>
      </c>
      <c r="H32" s="3">
        <v>5.3</v>
      </c>
      <c r="I32" s="3"/>
      <c r="J32" s="3"/>
      <c r="K32" s="3"/>
      <c r="L32" s="3">
        <v>14.2</v>
      </c>
      <c r="M32" s="3">
        <v>8.1999999999999993</v>
      </c>
    </row>
    <row r="33" spans="1:14">
      <c r="A33">
        <f t="shared" si="0"/>
        <v>30</v>
      </c>
      <c r="B33" s="3"/>
      <c r="C33" s="3"/>
      <c r="D33" s="3"/>
      <c r="E33" s="3"/>
      <c r="F33" s="3">
        <v>5.2</v>
      </c>
      <c r="G33" s="3"/>
      <c r="H33" s="3"/>
      <c r="I33" s="3"/>
      <c r="J33" s="3">
        <v>19.5</v>
      </c>
      <c r="K33" s="3">
        <v>14.4</v>
      </c>
      <c r="L33" s="3"/>
      <c r="M33" s="3"/>
    </row>
    <row r="34" spans="1:14">
      <c r="A34">
        <f t="shared" si="0"/>
        <v>31</v>
      </c>
      <c r="B34" s="3"/>
      <c r="C34" s="3"/>
      <c r="D34" s="3">
        <v>4.9000000000000004</v>
      </c>
      <c r="E34" s="3"/>
      <c r="F34" s="3"/>
      <c r="G34" s="3"/>
      <c r="H34" s="3"/>
      <c r="I34" s="3">
        <v>9</v>
      </c>
      <c r="J34" s="3"/>
      <c r="K34" s="3"/>
      <c r="L34" s="3"/>
      <c r="M34" s="3"/>
    </row>
    <row r="35" spans="1:14">
      <c r="A35" t="s">
        <v>2</v>
      </c>
      <c r="B35" s="2">
        <f>MAX(B4:B34)</f>
        <v>16.399999999999999</v>
      </c>
      <c r="C35" s="2">
        <f t="shared" ref="C35:M35" si="1">MAX(C4:C34)</f>
        <v>13.7</v>
      </c>
      <c r="D35" s="2">
        <f>MAX(D4:D34)</f>
        <v>18.7</v>
      </c>
      <c r="E35" s="2">
        <f>MAX(E4:E32)</f>
        <v>24.8</v>
      </c>
      <c r="F35" s="2">
        <f t="shared" si="1"/>
        <v>23.7</v>
      </c>
      <c r="G35" s="2">
        <f t="shared" si="1"/>
        <v>18.899999999999999</v>
      </c>
      <c r="H35" s="2">
        <f>MAX(H4:H34)</f>
        <v>16.8</v>
      </c>
      <c r="I35" s="2">
        <f>MAX(I4:I34)</f>
        <v>23.2</v>
      </c>
      <c r="J35" s="2">
        <f t="shared" si="1"/>
        <v>23.3</v>
      </c>
      <c r="K35" s="2">
        <f t="shared" si="1"/>
        <v>15.2</v>
      </c>
      <c r="L35" s="2">
        <f t="shared" si="1"/>
        <v>23.1</v>
      </c>
      <c r="M35" s="2">
        <f t="shared" si="1"/>
        <v>12.4</v>
      </c>
    </row>
    <row r="37" spans="1:14">
      <c r="A37" t="s">
        <v>3</v>
      </c>
      <c r="B37">
        <f>MAX(B4:M34)</f>
        <v>24.8</v>
      </c>
      <c r="D37" t="s">
        <v>4</v>
      </c>
      <c r="E37" s="2">
        <f>AVERAGE(B4:M34)</f>
        <v>10.462500000000004</v>
      </c>
      <c r="G37" t="s">
        <v>5</v>
      </c>
      <c r="H37" s="2">
        <f>STDEV(B4:M34)</f>
        <v>5.1221322453387197</v>
      </c>
      <c r="J37" t="s">
        <v>6</v>
      </c>
      <c r="K37">
        <f>COUNT(B4:M34)</f>
        <v>112</v>
      </c>
      <c r="M37" t="s">
        <v>21</v>
      </c>
      <c r="N37" s="2">
        <f xml:space="preserve"> K37/122*100</f>
        <v>91.803278688524586</v>
      </c>
    </row>
    <row r="39" spans="1:14">
      <c r="C39" t="s">
        <v>18</v>
      </c>
      <c r="D39" s="2">
        <f xml:space="preserve"> COUNT(B4:D34)/30*100</f>
        <v>90</v>
      </c>
      <c r="F39" t="s">
        <v>20</v>
      </c>
      <c r="G39" s="2">
        <f>COUNT(E4:G34)/30*100</f>
        <v>90</v>
      </c>
      <c r="I39" t="s">
        <v>19</v>
      </c>
      <c r="J39" s="2">
        <f xml:space="preserve"> COUNT(H4:J34)/31*100</f>
        <v>93.548387096774192</v>
      </c>
      <c r="L39" t="s">
        <v>22</v>
      </c>
      <c r="M39" s="2">
        <f>COUNT(K4:M34)/31*100</f>
        <v>93.548387096774192</v>
      </c>
    </row>
    <row r="41" spans="1:14">
      <c r="A41" t="s">
        <v>26</v>
      </c>
      <c r="C41" s="4">
        <f>PERCENTILE(B4:M34,0.98)</f>
        <v>23.278000000000002</v>
      </c>
    </row>
    <row r="42" spans="1:14">
      <c r="A42" t="s">
        <v>25</v>
      </c>
      <c r="B42" s="3">
        <f>COUNT(B4:B34)/11*100</f>
        <v>63.636363636363633</v>
      </c>
      <c r="C42" s="3">
        <f>COUNT(C4:C34)/9*100</f>
        <v>100</v>
      </c>
      <c r="D42" s="3">
        <f>COUNT(D4:D34)/11*100</f>
        <v>100</v>
      </c>
      <c r="E42" s="3">
        <f>COUNT(E4:E32)/10*100</f>
        <v>80</v>
      </c>
      <c r="F42" s="3">
        <f>COUNT(F4:F34)/10*100</f>
        <v>90</v>
      </c>
      <c r="G42" s="3">
        <f>COUNT(G4:G34)/10*100</f>
        <v>100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80</v>
      </c>
      <c r="K42" s="3">
        <f>COUNT(K4:K34)/10*100</f>
        <v>100</v>
      </c>
      <c r="L42" s="3">
        <f>COUNT(L4:L34)/10*100</f>
        <v>90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0" sqref="M20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32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8.6999999999999993</v>
      </c>
      <c r="D5" s="3"/>
      <c r="E5" s="3"/>
      <c r="F5" s="3"/>
      <c r="G5" s="3">
        <v>14.4</v>
      </c>
      <c r="H5" s="3">
        <v>11.7</v>
      </c>
      <c r="I5" s="3"/>
      <c r="J5" s="3"/>
      <c r="K5" s="3"/>
      <c r="L5" s="3"/>
      <c r="M5" s="3"/>
    </row>
    <row r="6" spans="1:13">
      <c r="A6">
        <f t="shared" si="0"/>
        <v>3</v>
      </c>
      <c r="B6" s="3">
        <v>7.4</v>
      </c>
      <c r="C6" s="3"/>
      <c r="D6" s="3"/>
      <c r="E6" s="3">
        <v>9.1999999999999993</v>
      </c>
      <c r="F6" s="3">
        <v>12.9</v>
      </c>
      <c r="G6" s="3"/>
      <c r="H6" s="3"/>
      <c r="I6" s="3"/>
      <c r="J6" s="3">
        <v>7.2</v>
      </c>
      <c r="K6" s="3">
        <v>19.3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>
        <f t="shared" si="0"/>
        <v>5</v>
      </c>
      <c r="B8" s="3"/>
      <c r="C8" s="3">
        <v>13.4</v>
      </c>
      <c r="D8" s="3"/>
      <c r="E8" s="3"/>
      <c r="F8" s="3"/>
      <c r="G8" s="3">
        <v>9.1</v>
      </c>
      <c r="H8" s="3">
        <v>3.5</v>
      </c>
      <c r="I8" s="3"/>
      <c r="J8" s="3"/>
      <c r="K8" s="3"/>
      <c r="L8" s="3"/>
      <c r="M8" s="3">
        <v>13.7</v>
      </c>
    </row>
    <row r="9" spans="1:13">
      <c r="A9">
        <f t="shared" si="0"/>
        <v>6</v>
      </c>
      <c r="B9" s="3">
        <v>7.6</v>
      </c>
      <c r="C9" s="3"/>
      <c r="D9" s="3"/>
      <c r="E9" s="3">
        <v>8.3000000000000007</v>
      </c>
      <c r="F9" s="3">
        <v>10.4</v>
      </c>
      <c r="G9" s="3"/>
      <c r="H9" s="3"/>
      <c r="I9" s="3"/>
      <c r="J9" s="3">
        <v>8</v>
      </c>
      <c r="K9" s="3">
        <v>7.8</v>
      </c>
      <c r="L9" s="3"/>
      <c r="M9" s="3"/>
    </row>
    <row r="10" spans="1:13">
      <c r="A10">
        <f t="shared" si="0"/>
        <v>7</v>
      </c>
      <c r="B10" s="3"/>
      <c r="C10" s="3"/>
      <c r="D10" s="3">
        <v>11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7</v>
      </c>
      <c r="D11" s="3"/>
      <c r="E11" s="3"/>
      <c r="F11" s="3"/>
      <c r="G11" s="3">
        <v>9</v>
      </c>
      <c r="H11" s="3">
        <v>17.5</v>
      </c>
      <c r="I11" s="3"/>
      <c r="J11" s="3"/>
      <c r="K11" s="3"/>
      <c r="L11" s="3">
        <v>12.8</v>
      </c>
      <c r="M11" s="3">
        <v>5.6</v>
      </c>
    </row>
    <row r="12" spans="1:13">
      <c r="A12">
        <f t="shared" si="0"/>
        <v>9</v>
      </c>
      <c r="B12" s="3">
        <v>7</v>
      </c>
      <c r="C12" s="3"/>
      <c r="D12" s="3"/>
      <c r="E12" s="3">
        <v>8.9</v>
      </c>
      <c r="F12" s="3">
        <v>23.7</v>
      </c>
      <c r="G12" s="3"/>
      <c r="H12" s="3"/>
      <c r="I12" s="3"/>
      <c r="J12" s="3">
        <v>7.1</v>
      </c>
      <c r="K12" s="3">
        <v>7</v>
      </c>
      <c r="L12" s="3"/>
      <c r="M12" s="3"/>
    </row>
    <row r="13" spans="1:13">
      <c r="A13">
        <f t="shared" si="0"/>
        <v>10</v>
      </c>
      <c r="B13" s="3"/>
      <c r="C13" s="3"/>
      <c r="D13" s="3">
        <v>11.2</v>
      </c>
      <c r="E13" s="3"/>
      <c r="F13" s="3"/>
      <c r="G13" s="3"/>
      <c r="H13" s="3"/>
      <c r="I13" s="3">
        <v>18.899999999999999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9.1</v>
      </c>
      <c r="D14" s="3"/>
      <c r="E14" s="3"/>
      <c r="F14" s="3"/>
      <c r="G14" s="3">
        <v>15.3</v>
      </c>
      <c r="H14" s="3">
        <v>11.2</v>
      </c>
      <c r="I14" s="3"/>
      <c r="J14" s="3"/>
      <c r="K14" s="3"/>
      <c r="L14" s="3">
        <v>12.5</v>
      </c>
      <c r="M14" s="3">
        <v>5.2</v>
      </c>
    </row>
    <row r="15" spans="1:13">
      <c r="A15">
        <f t="shared" si="0"/>
        <v>12</v>
      </c>
      <c r="B15" s="3">
        <v>6.3</v>
      </c>
      <c r="C15" s="3"/>
      <c r="D15" s="3"/>
      <c r="E15" s="3">
        <v>8</v>
      </c>
      <c r="F15" s="3">
        <v>16.2</v>
      </c>
      <c r="G15" s="3"/>
      <c r="H15" s="3"/>
      <c r="I15" s="3"/>
      <c r="J15" s="3">
        <v>10</v>
      </c>
      <c r="K15" s="3">
        <v>10.3</v>
      </c>
      <c r="L15" s="3"/>
      <c r="M15" s="3"/>
    </row>
    <row r="16" spans="1:13">
      <c r="A16">
        <f t="shared" si="0"/>
        <v>13</v>
      </c>
      <c r="B16" s="3"/>
      <c r="C16" s="3"/>
      <c r="D16" s="3">
        <v>6.7</v>
      </c>
      <c r="E16" s="3"/>
      <c r="F16" s="3"/>
      <c r="G16" s="3"/>
      <c r="H16" s="3"/>
      <c r="I16" s="3">
        <v>23.9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11.6</v>
      </c>
      <c r="D17" s="3"/>
      <c r="E17" s="3"/>
      <c r="F17" s="3"/>
      <c r="G17" s="3">
        <v>16.100000000000001</v>
      </c>
      <c r="H17" s="3">
        <v>7.3</v>
      </c>
      <c r="I17" s="3"/>
      <c r="J17" s="3"/>
      <c r="K17" s="3"/>
      <c r="L17" s="3"/>
      <c r="M17" s="3">
        <v>6.9</v>
      </c>
    </row>
    <row r="18" spans="1:13">
      <c r="A18">
        <f t="shared" si="0"/>
        <v>15</v>
      </c>
      <c r="B18" s="3">
        <v>2</v>
      </c>
      <c r="C18" s="3"/>
      <c r="D18" s="3"/>
      <c r="E18" s="3">
        <v>8.6999999999999993</v>
      </c>
      <c r="F18" s="3">
        <v>16</v>
      </c>
      <c r="G18" s="3"/>
      <c r="H18" s="3"/>
      <c r="I18" s="3"/>
      <c r="J18" s="3">
        <v>11.1</v>
      </c>
      <c r="K18" s="3">
        <v>8.6</v>
      </c>
      <c r="L18" s="3"/>
      <c r="M18" s="3"/>
    </row>
    <row r="19" spans="1:13">
      <c r="A19">
        <f t="shared" si="0"/>
        <v>16</v>
      </c>
      <c r="B19" s="3"/>
      <c r="C19" s="3"/>
      <c r="D19" s="3">
        <v>10.5</v>
      </c>
      <c r="E19" s="3"/>
      <c r="F19" s="3"/>
      <c r="G19" s="3"/>
      <c r="H19" s="3"/>
      <c r="I19" s="3">
        <v>3.3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6.3</v>
      </c>
      <c r="D20" s="3"/>
      <c r="E20" s="3"/>
      <c r="F20" s="3"/>
      <c r="G20" s="3"/>
      <c r="H20" s="3">
        <v>5.3</v>
      </c>
      <c r="I20" s="3"/>
      <c r="J20" s="3"/>
      <c r="K20" s="3"/>
      <c r="L20" s="3">
        <v>9.1999999999999993</v>
      </c>
      <c r="M20" s="3">
        <v>5.9</v>
      </c>
    </row>
    <row r="21" spans="1:13">
      <c r="A21">
        <f t="shared" si="0"/>
        <v>18</v>
      </c>
      <c r="B21" s="3">
        <v>3.5</v>
      </c>
      <c r="C21" s="3"/>
      <c r="D21" s="3"/>
      <c r="E21" s="3">
        <v>8.6</v>
      </c>
      <c r="F21" s="3">
        <v>3.9</v>
      </c>
      <c r="G21" s="3"/>
      <c r="H21" s="3"/>
      <c r="I21" s="3"/>
      <c r="J21" s="3">
        <v>13.9</v>
      </c>
      <c r="K21" s="3">
        <v>7.6</v>
      </c>
      <c r="L21" s="3"/>
      <c r="M21" s="3"/>
    </row>
    <row r="22" spans="1:13">
      <c r="A22">
        <f t="shared" si="0"/>
        <v>19</v>
      </c>
      <c r="B22" s="3"/>
      <c r="C22" s="3"/>
      <c r="D22" s="3">
        <v>6.1</v>
      </c>
      <c r="E22" s="3"/>
      <c r="F22" s="3"/>
      <c r="G22" s="3"/>
      <c r="H22" s="3"/>
      <c r="I22" s="3">
        <v>8.1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5.9</v>
      </c>
      <c r="D23" s="3"/>
      <c r="E23" s="3"/>
      <c r="F23" s="3"/>
      <c r="G23" s="3">
        <v>13.9</v>
      </c>
      <c r="H23" s="3">
        <v>5.8</v>
      </c>
      <c r="I23" s="3"/>
      <c r="J23" s="3"/>
      <c r="K23" s="3"/>
      <c r="L23" s="3">
        <v>7.5</v>
      </c>
      <c r="M23" s="3">
        <v>7</v>
      </c>
    </row>
    <row r="24" spans="1:13">
      <c r="A24">
        <f t="shared" si="0"/>
        <v>21</v>
      </c>
      <c r="B24" s="3">
        <v>0.7</v>
      </c>
      <c r="C24" s="3"/>
      <c r="D24" s="3"/>
      <c r="E24" s="3">
        <v>18.899999999999999</v>
      </c>
      <c r="F24" s="3">
        <v>19.2</v>
      </c>
      <c r="G24" s="3"/>
      <c r="H24" s="3"/>
      <c r="I24" s="3"/>
      <c r="J24" s="3">
        <v>24.7</v>
      </c>
      <c r="K24" s="3"/>
      <c r="L24" s="3"/>
      <c r="M24" s="3"/>
    </row>
    <row r="25" spans="1:13">
      <c r="A25">
        <f t="shared" si="0"/>
        <v>22</v>
      </c>
      <c r="B25" s="3"/>
      <c r="C25" s="3"/>
      <c r="D25" s="3">
        <v>5.5</v>
      </c>
      <c r="E25" s="3"/>
      <c r="F25" s="3"/>
      <c r="G25" s="3"/>
      <c r="H25" s="3"/>
      <c r="I25" s="3">
        <v>6.6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5.8</v>
      </c>
      <c r="D26" s="3"/>
      <c r="E26" s="3"/>
      <c r="F26" s="3"/>
      <c r="G26" s="3">
        <v>19.7</v>
      </c>
      <c r="H26" s="3">
        <v>19.399999999999999</v>
      </c>
      <c r="I26" s="3"/>
      <c r="J26" s="3"/>
      <c r="K26" s="3"/>
      <c r="L26" s="3">
        <v>5</v>
      </c>
      <c r="M26" s="3">
        <v>6.5</v>
      </c>
    </row>
    <row r="27" spans="1:13">
      <c r="A27">
        <f t="shared" si="0"/>
        <v>24</v>
      </c>
      <c r="B27" s="3">
        <v>12.1</v>
      </c>
      <c r="C27" s="3"/>
      <c r="D27" s="3"/>
      <c r="E27" s="3">
        <v>6.3</v>
      </c>
      <c r="F27" s="3">
        <v>9.5</v>
      </c>
      <c r="G27" s="3"/>
      <c r="H27" s="3"/>
      <c r="I27" s="3"/>
      <c r="J27" s="3">
        <v>3.1</v>
      </c>
      <c r="K27" s="3">
        <v>5.7</v>
      </c>
      <c r="L27" s="3"/>
      <c r="M27" s="3"/>
    </row>
    <row r="28" spans="1:13">
      <c r="A28">
        <f t="shared" si="0"/>
        <v>25</v>
      </c>
      <c r="B28" s="3"/>
      <c r="C28" s="3"/>
      <c r="D28" s="3">
        <v>5.0999999999999996</v>
      </c>
      <c r="E28" s="3"/>
      <c r="F28" s="3"/>
      <c r="G28" s="3"/>
      <c r="H28" s="3"/>
      <c r="I28" s="3">
        <v>7.7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9.5</v>
      </c>
      <c r="D29" s="3"/>
      <c r="E29" s="3"/>
      <c r="F29" s="3"/>
      <c r="G29" s="3">
        <v>13.9</v>
      </c>
      <c r="H29" s="3">
        <v>6</v>
      </c>
      <c r="I29" s="3"/>
      <c r="J29" s="3"/>
      <c r="K29" s="3"/>
      <c r="L29" s="3"/>
      <c r="M29" s="3">
        <v>7.2</v>
      </c>
    </row>
    <row r="30" spans="1:13">
      <c r="A30">
        <f t="shared" si="0"/>
        <v>27</v>
      </c>
      <c r="B30" s="3">
        <v>8.6999999999999993</v>
      </c>
      <c r="C30" s="3"/>
      <c r="D30" s="3"/>
      <c r="E30" s="3">
        <v>5.9</v>
      </c>
      <c r="F30" s="3">
        <v>4.7</v>
      </c>
      <c r="G30" s="3"/>
      <c r="H30" s="3"/>
      <c r="I30" s="3"/>
      <c r="J30" s="3">
        <v>15.4</v>
      </c>
      <c r="K30" s="3">
        <v>11.9</v>
      </c>
      <c r="L30" s="3"/>
      <c r="M30" s="3"/>
    </row>
    <row r="31" spans="1:13">
      <c r="A31">
        <f t="shared" si="0"/>
        <v>28</v>
      </c>
      <c r="B31" s="3"/>
      <c r="C31" s="3"/>
      <c r="D31" s="3">
        <v>0.2</v>
      </c>
      <c r="E31" s="3"/>
      <c r="F31" s="3"/>
      <c r="G31" s="3"/>
      <c r="H31" s="3"/>
      <c r="I31" s="3">
        <v>6.9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/>
      <c r="H32" s="3">
        <v>9.4</v>
      </c>
      <c r="I32" s="3"/>
      <c r="J32" s="3"/>
      <c r="K32" s="3"/>
      <c r="L32" s="3">
        <v>13.9</v>
      </c>
      <c r="M32" s="3">
        <v>8.3000000000000007</v>
      </c>
    </row>
    <row r="33" spans="1:14">
      <c r="A33">
        <f t="shared" si="0"/>
        <v>30</v>
      </c>
      <c r="B33" s="3">
        <v>7</v>
      </c>
      <c r="C33" s="3"/>
      <c r="D33" s="3"/>
      <c r="E33" s="3"/>
      <c r="F33" s="3">
        <v>3</v>
      </c>
      <c r="G33" s="3"/>
      <c r="H33" s="3"/>
      <c r="I33" s="3"/>
      <c r="J33" s="3">
        <v>17.399999999999999</v>
      </c>
      <c r="K33" s="3">
        <v>16.899999999999999</v>
      </c>
      <c r="L33" s="3"/>
      <c r="M33" s="3"/>
    </row>
    <row r="34" spans="1:14">
      <c r="A34">
        <f t="shared" si="0"/>
        <v>31</v>
      </c>
      <c r="B34" s="3"/>
      <c r="C34" s="3"/>
      <c r="D34" s="3">
        <v>4.0999999999999996</v>
      </c>
      <c r="E34" s="3"/>
      <c r="F34" s="3"/>
      <c r="G34" s="3"/>
      <c r="H34" s="3"/>
      <c r="I34" s="3">
        <v>10.4</v>
      </c>
      <c r="J34" s="3"/>
      <c r="K34" s="3"/>
      <c r="L34" s="3"/>
      <c r="M34" s="3"/>
    </row>
    <row r="35" spans="1:14">
      <c r="A35" t="s">
        <v>2</v>
      </c>
      <c r="B35" s="2">
        <f>MAX(B4:B34)</f>
        <v>12.1</v>
      </c>
      <c r="C35" s="2">
        <f t="shared" ref="C35:M35" si="1">MAX(C4:C34)</f>
        <v>13.4</v>
      </c>
      <c r="D35" s="2">
        <f>MAX(D4:D34)</f>
        <v>11.2</v>
      </c>
      <c r="E35" s="2">
        <f t="shared" si="1"/>
        <v>18.899999999999999</v>
      </c>
      <c r="F35" s="2">
        <f t="shared" si="1"/>
        <v>23.7</v>
      </c>
      <c r="G35" s="2">
        <f t="shared" si="1"/>
        <v>19.7</v>
      </c>
      <c r="H35" s="2">
        <f>MAX(H4:H34)</f>
        <v>19.399999999999999</v>
      </c>
      <c r="I35" s="2">
        <f>MAX(I4:I34)</f>
        <v>23.9</v>
      </c>
      <c r="J35" s="2">
        <f t="shared" si="1"/>
        <v>24.7</v>
      </c>
      <c r="K35" s="2">
        <f>MAX(K4:K34)</f>
        <v>19.3</v>
      </c>
      <c r="L35" s="2">
        <f t="shared" si="1"/>
        <v>13.9</v>
      </c>
      <c r="M35" s="2">
        <f t="shared" si="1"/>
        <v>13.7</v>
      </c>
      <c r="N35" s="2"/>
    </row>
    <row r="37" spans="1:14">
      <c r="A37" t="s">
        <v>3</v>
      </c>
      <c r="B37">
        <f>MAX(B4:M34)</f>
        <v>24.7</v>
      </c>
      <c r="D37" t="s">
        <v>4</v>
      </c>
      <c r="E37" s="2">
        <f>AVERAGE(B4:M34)</f>
        <v>9.6897196261682268</v>
      </c>
      <c r="G37" t="s">
        <v>5</v>
      </c>
      <c r="H37" s="2">
        <f>STDEV(B4:M34)</f>
        <v>5.0033561298550726</v>
      </c>
      <c r="J37" t="s">
        <v>6</v>
      </c>
      <c r="K37">
        <f>COUNT(B4:M34)</f>
        <v>107</v>
      </c>
      <c r="M37" t="s">
        <v>21</v>
      </c>
      <c r="N37" s="2">
        <f xml:space="preserve"> K37/122*100</f>
        <v>87.704918032786878</v>
      </c>
    </row>
    <row r="39" spans="1:14">
      <c r="C39" t="s">
        <v>18</v>
      </c>
      <c r="D39" s="2">
        <f xml:space="preserve"> COUNT(B4:D34)/30*100</f>
        <v>93.333333333333329</v>
      </c>
      <c r="F39" t="s">
        <v>20</v>
      </c>
      <c r="G39" s="2">
        <f>COUNT(E4:G34)/30*100</f>
        <v>90</v>
      </c>
      <c r="I39" t="s">
        <v>19</v>
      </c>
      <c r="J39" s="2">
        <f xml:space="preserve"> COUNT(H4:J34)/31*100</f>
        <v>90.322580645161281</v>
      </c>
      <c r="L39" t="s">
        <v>22</v>
      </c>
      <c r="M39" s="2">
        <f>COUNT(K4:M34)/31*100</f>
        <v>77.41935483870968</v>
      </c>
    </row>
    <row r="41" spans="1:14">
      <c r="A41" t="s">
        <v>26</v>
      </c>
      <c r="C41" s="4">
        <f>PERCENTILE(B4:M34,0.98)</f>
        <v>23.219999999999981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100</v>
      </c>
      <c r="D42" s="3">
        <f>COUNT(D4:D34)/11*100</f>
        <v>81.818181818181827</v>
      </c>
      <c r="E42" s="3">
        <f>COUNT(E4:E34)/10*100</f>
        <v>90</v>
      </c>
      <c r="F42" s="3">
        <f>COUNT(F4:F34)/10*100</f>
        <v>100</v>
      </c>
      <c r="G42" s="3">
        <f>COUNT(G4:G34)/10*100</f>
        <v>80</v>
      </c>
      <c r="H42" s="3">
        <f>COUNT(H4:H34)/11*100</f>
        <v>90.909090909090907</v>
      </c>
      <c r="I42" s="3">
        <f>COUNT(I4:I34)/10*100</f>
        <v>80</v>
      </c>
      <c r="J42" s="3">
        <f>COUNT(J4:J34)/10*100</f>
        <v>100</v>
      </c>
      <c r="K42" s="3">
        <f>COUNT(K4:K34)/10*100</f>
        <v>90</v>
      </c>
      <c r="L42" s="3">
        <f>COUNT(L4:L34)/10*100</f>
        <v>60</v>
      </c>
      <c r="M42" s="3">
        <f>COUNT(M4:M34)/11*100</f>
        <v>81.818181818181827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29" sqref="M29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14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10.4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20.7</v>
      </c>
      <c r="M5" s="3">
        <v>8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12.6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>
        <v>6.7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12.9</v>
      </c>
      <c r="D8" s="3"/>
      <c r="E8" s="3"/>
      <c r="F8" s="3"/>
      <c r="G8" s="3">
        <v>3.7</v>
      </c>
      <c r="H8" s="3">
        <v>11.3</v>
      </c>
      <c r="I8" s="3"/>
      <c r="J8" s="3"/>
      <c r="K8" s="3"/>
      <c r="L8" s="3"/>
      <c r="M8" s="3"/>
    </row>
    <row r="9" spans="1:13">
      <c r="A9">
        <f t="shared" si="0"/>
        <v>6</v>
      </c>
      <c r="B9" s="3">
        <v>9.4</v>
      </c>
      <c r="C9" s="3"/>
      <c r="D9" s="3"/>
      <c r="E9" s="3">
        <v>7</v>
      </c>
      <c r="F9" s="3">
        <v>7.7</v>
      </c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>
        <v>18.5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12.3</v>
      </c>
      <c r="M11" s="3">
        <v>4.8</v>
      </c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/>
      <c r="K12" s="3">
        <v>10.5</v>
      </c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>
        <v>16.5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13.7</v>
      </c>
      <c r="D14" s="3"/>
      <c r="E14" s="3"/>
      <c r="F14" s="3"/>
      <c r="G14" s="3">
        <v>19.7</v>
      </c>
      <c r="H14" s="3">
        <v>8.5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5.2</v>
      </c>
      <c r="C15" s="3"/>
      <c r="D15" s="3"/>
      <c r="E15" s="3">
        <v>6.4</v>
      </c>
      <c r="F15" s="3">
        <v>19.5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6.8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12.4</v>
      </c>
      <c r="M17" s="3">
        <v>9</v>
      </c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/>
      <c r="K18" s="3">
        <v>9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2.8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11.1</v>
      </c>
      <c r="D20" s="3"/>
      <c r="E20" s="3"/>
      <c r="F20" s="3"/>
      <c r="G20" s="3">
        <v>12.2</v>
      </c>
      <c r="H20" s="3">
        <v>7.4</v>
      </c>
      <c r="I20" s="3"/>
      <c r="J20" s="3"/>
      <c r="K20" s="3"/>
      <c r="L20" s="3"/>
      <c r="M20" s="3"/>
    </row>
    <row r="21" spans="1:13">
      <c r="A21">
        <f t="shared" si="0"/>
        <v>18</v>
      </c>
      <c r="B21" s="3"/>
      <c r="C21" s="3"/>
      <c r="D21" s="3"/>
      <c r="E21" s="3">
        <v>10.6</v>
      </c>
      <c r="F21" s="3">
        <v>9.9</v>
      </c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>
        <v>9.1999999999999993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8</v>
      </c>
      <c r="M23" s="3">
        <v>6.2</v>
      </c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13.9</v>
      </c>
      <c r="K24" s="3">
        <v>8</v>
      </c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>
        <v>6.4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9.5</v>
      </c>
      <c r="D26" s="3"/>
      <c r="E26" s="3"/>
      <c r="F26" s="3"/>
      <c r="G26" s="3">
        <v>18</v>
      </c>
      <c r="H26" s="3">
        <v>21.6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>
        <v>11</v>
      </c>
      <c r="C27" s="3"/>
      <c r="D27" s="3"/>
      <c r="E27" s="3">
        <v>5.6</v>
      </c>
      <c r="F27" s="3">
        <v>12.3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5.5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6.2</v>
      </c>
      <c r="M29" s="3"/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12.6</v>
      </c>
      <c r="K30" s="3">
        <v>9.5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>
        <v>5.6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8</v>
      </c>
      <c r="H32" s="3">
        <v>5.7</v>
      </c>
      <c r="I32" s="3"/>
      <c r="J32" s="3"/>
      <c r="K32" s="3"/>
      <c r="L32" s="3"/>
      <c r="M32" s="3"/>
    </row>
    <row r="33" spans="1:30">
      <c r="A33">
        <f t="shared" si="0"/>
        <v>30</v>
      </c>
      <c r="B33" s="3">
        <v>10.199999999999999</v>
      </c>
      <c r="C33" s="3"/>
      <c r="D33" s="3"/>
      <c r="E33" s="3">
        <v>15.7</v>
      </c>
      <c r="F33" s="3">
        <v>2.5</v>
      </c>
      <c r="G33" s="3"/>
      <c r="H33" s="3"/>
      <c r="I33" s="3"/>
      <c r="J33" s="3"/>
      <c r="K33" s="3"/>
      <c r="L33" s="3"/>
      <c r="M33" s="3"/>
    </row>
    <row r="34" spans="1:30">
      <c r="A34">
        <f t="shared" si="0"/>
        <v>31</v>
      </c>
      <c r="B34" s="3"/>
      <c r="C34" s="3"/>
      <c r="D34" s="3">
        <v>9</v>
      </c>
      <c r="E34" s="3"/>
      <c r="F34" s="3"/>
      <c r="G34" s="3"/>
      <c r="H34" s="3"/>
      <c r="I34" s="3"/>
      <c r="J34" s="3"/>
      <c r="K34" s="3"/>
      <c r="L34" s="3"/>
      <c r="M34" s="3"/>
    </row>
    <row r="35" spans="1:30">
      <c r="A35" t="s">
        <v>2</v>
      </c>
      <c r="B35" s="2">
        <f t="shared" ref="B35:M35" si="1">MAX(B4:B34)</f>
        <v>11</v>
      </c>
      <c r="C35" s="2">
        <f t="shared" si="1"/>
        <v>13.7</v>
      </c>
      <c r="D35" s="2">
        <f t="shared" si="1"/>
        <v>18.5</v>
      </c>
      <c r="E35" s="2">
        <f t="shared" si="1"/>
        <v>15.7</v>
      </c>
      <c r="F35" s="2">
        <f t="shared" si="1"/>
        <v>19.5</v>
      </c>
      <c r="G35" s="2">
        <f>MAX(G4:G34)</f>
        <v>19.7</v>
      </c>
      <c r="H35" s="2">
        <f>MAX(H4:H34)</f>
        <v>21.6</v>
      </c>
      <c r="I35" s="2">
        <f>MAX(I4:I34)</f>
        <v>16.5</v>
      </c>
      <c r="J35" s="2">
        <f t="shared" si="1"/>
        <v>13.9</v>
      </c>
      <c r="K35" s="2">
        <f t="shared" si="1"/>
        <v>12.6</v>
      </c>
      <c r="L35" s="2">
        <f t="shared" si="1"/>
        <v>20.7</v>
      </c>
      <c r="M35" s="2">
        <f t="shared" si="1"/>
        <v>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7" spans="1:30">
      <c r="A37" t="s">
        <v>3</v>
      </c>
      <c r="B37">
        <f>MAX(B4:M34)</f>
        <v>21.6</v>
      </c>
      <c r="D37" t="s">
        <v>4</v>
      </c>
      <c r="E37" s="2">
        <f>AVERAGE(B4:M34)</f>
        <v>10.134545454545458</v>
      </c>
      <c r="G37" t="s">
        <v>5</v>
      </c>
      <c r="H37" s="2">
        <f>STDEV(B4:M34)</f>
        <v>4.5443582516337582</v>
      </c>
      <c r="J37" t="s">
        <v>6</v>
      </c>
      <c r="K37">
        <f>COUNT(B4:M34)</f>
        <v>55</v>
      </c>
      <c r="M37" t="s">
        <v>21</v>
      </c>
      <c r="N37" s="2">
        <f xml:space="preserve"> K37/61*100</f>
        <v>90.163934426229503</v>
      </c>
    </row>
    <row r="39" spans="1:30">
      <c r="C39" t="s">
        <v>18</v>
      </c>
      <c r="D39" s="2">
        <f xml:space="preserve"> COUNT(B4:D34)/15*100</f>
        <v>93.333333333333329</v>
      </c>
      <c r="F39" t="s">
        <v>20</v>
      </c>
      <c r="G39" s="2">
        <f>COUNT(E4:G34)/16*100</f>
        <v>93.75</v>
      </c>
      <c r="I39" t="s">
        <v>19</v>
      </c>
      <c r="J39" s="2">
        <f xml:space="preserve"> COUNT(H4:J34)/15*100</f>
        <v>80</v>
      </c>
      <c r="L39" t="s">
        <v>22</v>
      </c>
      <c r="M39" s="2">
        <f>COUNT(K4:M34)/15*100</f>
        <v>93.333333333333329</v>
      </c>
    </row>
    <row r="41" spans="1:30">
      <c r="A41" t="s">
        <v>26</v>
      </c>
      <c r="C41" s="4">
        <f>PERCENTILE(B4:M34,0.98)</f>
        <v>20.62</v>
      </c>
    </row>
    <row r="42" spans="1:30">
      <c r="A42" t="s">
        <v>25</v>
      </c>
      <c r="B42" s="3">
        <f>COUNT(B4:B34)/5*100</f>
        <v>80</v>
      </c>
      <c r="C42" s="3">
        <f>COUNT(C4:C34)/5*100</f>
        <v>80</v>
      </c>
      <c r="D42" s="3">
        <f>COUNT(D4:D34)/5*100</f>
        <v>120</v>
      </c>
      <c r="E42" s="3">
        <f>COUNT(E4:E34)/5*100</f>
        <v>100</v>
      </c>
      <c r="F42" s="3">
        <f>COUNT(F4:F34)/5*100</f>
        <v>100</v>
      </c>
      <c r="G42" s="3">
        <f t="shared" ref="G42:M42" si="2">COUNT(G4:G34)/5*100</f>
        <v>100</v>
      </c>
      <c r="H42" s="3">
        <f>COUNT(H4:H34)/5*100</f>
        <v>100</v>
      </c>
      <c r="I42" s="3">
        <f>COUNT(I4:I34)/6*100</f>
        <v>83.333333333333343</v>
      </c>
      <c r="J42" s="3">
        <f t="shared" si="2"/>
        <v>40</v>
      </c>
      <c r="K42" s="3">
        <f t="shared" si="2"/>
        <v>100</v>
      </c>
      <c r="L42" s="3">
        <f t="shared" si="2"/>
        <v>100</v>
      </c>
      <c r="M42" s="3">
        <f t="shared" si="2"/>
        <v>80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15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9.5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11.4</v>
      </c>
      <c r="D5" s="3"/>
      <c r="E5" s="3"/>
      <c r="F5" s="3"/>
      <c r="G5" s="3">
        <v>17.600000000000001</v>
      </c>
      <c r="H5" s="3">
        <v>6.5</v>
      </c>
      <c r="I5" s="3"/>
      <c r="J5" s="3"/>
      <c r="K5" s="3"/>
      <c r="L5" s="3">
        <v>12.9</v>
      </c>
      <c r="M5" s="3">
        <v>9.5</v>
      </c>
    </row>
    <row r="6" spans="1:13">
      <c r="A6">
        <f t="shared" si="0"/>
        <v>3</v>
      </c>
      <c r="B6" s="3">
        <v>10</v>
      </c>
      <c r="C6" s="3"/>
      <c r="D6" s="3"/>
      <c r="E6" s="3">
        <v>10.7</v>
      </c>
      <c r="F6" s="3">
        <v>9.4</v>
      </c>
      <c r="G6" s="3"/>
      <c r="H6" s="3"/>
      <c r="I6" s="3"/>
      <c r="J6" s="3">
        <v>11.7</v>
      </c>
      <c r="K6" s="3">
        <v>17</v>
      </c>
      <c r="L6" s="3"/>
      <c r="M6" s="3"/>
    </row>
    <row r="7" spans="1:13">
      <c r="A7">
        <f t="shared" si="0"/>
        <v>4</v>
      </c>
      <c r="B7" s="3"/>
      <c r="C7" s="3"/>
      <c r="D7" s="3">
        <v>7.9</v>
      </c>
      <c r="E7" s="3"/>
      <c r="F7" s="3"/>
      <c r="G7" s="3"/>
      <c r="H7" s="3"/>
      <c r="I7" s="3">
        <v>21.8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4.4000000000000004</v>
      </c>
      <c r="D8" s="3"/>
      <c r="E8" s="3"/>
      <c r="F8" s="3"/>
      <c r="G8" s="3">
        <v>9.8000000000000007</v>
      </c>
      <c r="H8" s="3">
        <v>5.0999999999999996</v>
      </c>
      <c r="I8" s="3"/>
      <c r="J8" s="3"/>
      <c r="K8" s="3"/>
      <c r="L8" s="3">
        <v>26.1</v>
      </c>
      <c r="M8" s="3">
        <v>12.4</v>
      </c>
    </row>
    <row r="9" spans="1:13">
      <c r="A9">
        <f t="shared" si="0"/>
        <v>6</v>
      </c>
      <c r="B9" s="3">
        <v>12.8</v>
      </c>
      <c r="C9" s="3"/>
      <c r="D9" s="3"/>
      <c r="E9" s="3">
        <v>7.2</v>
      </c>
      <c r="F9" s="3">
        <v>9.3000000000000007</v>
      </c>
      <c r="G9" s="3"/>
      <c r="H9" s="3"/>
      <c r="I9" s="3"/>
      <c r="J9" s="3">
        <v>18.100000000000001</v>
      </c>
      <c r="K9" s="3">
        <v>8.1999999999999993</v>
      </c>
      <c r="L9" s="3"/>
      <c r="M9" s="3"/>
    </row>
    <row r="10" spans="1:13">
      <c r="A10">
        <f t="shared" si="0"/>
        <v>7</v>
      </c>
      <c r="B10" s="3"/>
      <c r="C10" s="3"/>
      <c r="D10" s="3">
        <v>18.899999999999999</v>
      </c>
      <c r="E10" s="3"/>
      <c r="F10" s="3"/>
      <c r="G10" s="3"/>
      <c r="H10" s="3"/>
      <c r="I10" s="3">
        <v>11.7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15.3</v>
      </c>
      <c r="D11" s="3"/>
      <c r="E11" s="3"/>
      <c r="F11" s="3"/>
      <c r="G11" s="3">
        <v>4.7</v>
      </c>
      <c r="H11" s="3">
        <v>10.199999999999999</v>
      </c>
      <c r="I11" s="3"/>
      <c r="J11" s="3"/>
      <c r="K11" s="3"/>
      <c r="L11" s="3">
        <v>9.6999999999999993</v>
      </c>
      <c r="M11" s="3">
        <v>11.5</v>
      </c>
    </row>
    <row r="12" spans="1:13">
      <c r="A12">
        <f t="shared" si="0"/>
        <v>9</v>
      </c>
      <c r="B12" s="3">
        <v>5</v>
      </c>
      <c r="C12" s="3"/>
      <c r="D12" s="3"/>
      <c r="E12" s="3">
        <v>8.8000000000000007</v>
      </c>
      <c r="F12" s="3">
        <v>13.6</v>
      </c>
      <c r="G12" s="3"/>
      <c r="H12" s="3"/>
      <c r="I12" s="3"/>
      <c r="J12" s="3">
        <v>11.6</v>
      </c>
      <c r="K12" s="3">
        <v>8.1999999999999993</v>
      </c>
      <c r="L12" s="3"/>
      <c r="M12" s="3"/>
    </row>
    <row r="13" spans="1:13">
      <c r="A13">
        <f t="shared" si="0"/>
        <v>10</v>
      </c>
      <c r="B13" s="3"/>
      <c r="C13" s="3"/>
      <c r="D13" s="3">
        <v>20</v>
      </c>
      <c r="E13" s="3"/>
      <c r="F13" s="3"/>
      <c r="G13" s="3"/>
      <c r="H13" s="3"/>
      <c r="I13" s="3">
        <v>18.399999999999999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6</v>
      </c>
      <c r="D14" s="3"/>
      <c r="E14" s="3"/>
      <c r="F14" s="3"/>
      <c r="G14" s="3">
        <v>18.600000000000001</v>
      </c>
      <c r="H14" s="3">
        <v>14.3</v>
      </c>
      <c r="I14" s="3"/>
      <c r="J14" s="3"/>
      <c r="K14" s="3"/>
      <c r="L14" s="3">
        <v>12.9</v>
      </c>
      <c r="M14" s="3">
        <v>9.5</v>
      </c>
    </row>
    <row r="15" spans="1:13">
      <c r="A15">
        <f t="shared" si="0"/>
        <v>12</v>
      </c>
      <c r="B15" s="3">
        <v>6.5</v>
      </c>
      <c r="C15" s="3"/>
      <c r="D15" s="3"/>
      <c r="E15" s="3">
        <v>7.4</v>
      </c>
      <c r="F15" s="3">
        <v>10.4</v>
      </c>
      <c r="G15" s="3"/>
      <c r="H15" s="3"/>
      <c r="I15" s="3"/>
      <c r="J15" s="3">
        <v>17.2</v>
      </c>
      <c r="K15" s="3">
        <v>7.8</v>
      </c>
      <c r="L15" s="3"/>
      <c r="M15" s="3"/>
    </row>
    <row r="16" spans="1:13">
      <c r="A16">
        <f t="shared" si="0"/>
        <v>13</v>
      </c>
      <c r="B16" s="3"/>
      <c r="C16" s="3"/>
      <c r="D16" s="3">
        <v>14.3</v>
      </c>
      <c r="E16" s="3"/>
      <c r="F16" s="3"/>
      <c r="G16" s="3"/>
      <c r="H16" s="3"/>
      <c r="I16" s="3">
        <v>18.3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8.3000000000000007</v>
      </c>
      <c r="D17" s="3"/>
      <c r="E17" s="3"/>
      <c r="F17" s="3"/>
      <c r="G17" s="3">
        <v>18.600000000000001</v>
      </c>
      <c r="H17" s="3">
        <v>5.6</v>
      </c>
      <c r="I17" s="3"/>
      <c r="J17" s="3"/>
      <c r="K17" s="3"/>
      <c r="L17" s="3">
        <v>10.1</v>
      </c>
      <c r="M17" s="3">
        <v>6.6</v>
      </c>
    </row>
    <row r="18" spans="1:13">
      <c r="A18">
        <f t="shared" si="0"/>
        <v>15</v>
      </c>
      <c r="B18" s="3">
        <v>1.9</v>
      </c>
      <c r="C18" s="3"/>
      <c r="D18" s="3"/>
      <c r="E18" s="3">
        <v>8.5</v>
      </c>
      <c r="F18" s="3">
        <v>15.7</v>
      </c>
      <c r="G18" s="3"/>
      <c r="H18" s="3"/>
      <c r="I18" s="3"/>
      <c r="J18" s="3">
        <v>6.6</v>
      </c>
      <c r="K18" s="3">
        <v>10.4</v>
      </c>
      <c r="L18" s="3"/>
      <c r="M18" s="3"/>
    </row>
    <row r="19" spans="1:13">
      <c r="A19">
        <f t="shared" si="0"/>
        <v>16</v>
      </c>
      <c r="B19" s="3"/>
      <c r="C19" s="3"/>
      <c r="D19" s="3">
        <v>6.2</v>
      </c>
      <c r="E19" s="3"/>
      <c r="F19" s="3"/>
      <c r="G19" s="3"/>
      <c r="H19" s="3"/>
      <c r="I19" s="3">
        <v>15.7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7.1</v>
      </c>
      <c r="D20" s="3"/>
      <c r="E20" s="3"/>
      <c r="F20" s="3"/>
      <c r="G20" s="3">
        <v>11.7</v>
      </c>
      <c r="H20" s="3">
        <v>6.5</v>
      </c>
      <c r="I20" s="3"/>
      <c r="J20" s="3"/>
      <c r="K20" s="3"/>
      <c r="L20" s="3">
        <v>24.7</v>
      </c>
      <c r="M20" s="3">
        <v>6.9</v>
      </c>
    </row>
    <row r="21" spans="1:13">
      <c r="A21">
        <f t="shared" si="0"/>
        <v>18</v>
      </c>
      <c r="B21" s="3">
        <v>11.2</v>
      </c>
      <c r="C21" s="3"/>
      <c r="D21" s="3"/>
      <c r="E21" s="3">
        <v>15.8</v>
      </c>
      <c r="F21" s="3">
        <v>6.9</v>
      </c>
      <c r="G21" s="3"/>
      <c r="H21" s="3"/>
      <c r="I21" s="3"/>
      <c r="J21" s="3">
        <v>18.7</v>
      </c>
      <c r="K21" s="3">
        <v>7.8</v>
      </c>
      <c r="L21" s="3"/>
      <c r="M21" s="3"/>
    </row>
    <row r="22" spans="1:13">
      <c r="A22">
        <f t="shared" si="0"/>
        <v>19</v>
      </c>
      <c r="B22" s="3"/>
      <c r="C22" s="3"/>
      <c r="D22" s="3">
        <v>7.4</v>
      </c>
      <c r="E22" s="3"/>
      <c r="F22" s="3"/>
      <c r="G22" s="3"/>
      <c r="H22" s="3"/>
      <c r="I22" s="3">
        <v>13.3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7</v>
      </c>
      <c r="D23" s="3"/>
      <c r="E23" s="3"/>
      <c r="F23" s="3"/>
      <c r="G23" s="3">
        <v>9.1</v>
      </c>
      <c r="H23" s="3">
        <v>8.5</v>
      </c>
      <c r="I23" s="3"/>
      <c r="J23" s="3"/>
      <c r="K23" s="3"/>
      <c r="L23" s="3">
        <v>21.7</v>
      </c>
      <c r="M23" s="3">
        <v>5.9</v>
      </c>
    </row>
    <row r="24" spans="1:13">
      <c r="A24">
        <f t="shared" si="0"/>
        <v>21</v>
      </c>
      <c r="B24" s="3">
        <v>3.6</v>
      </c>
      <c r="C24" s="3"/>
      <c r="D24" s="3"/>
      <c r="E24" s="3">
        <v>21.5</v>
      </c>
      <c r="F24" s="3">
        <v>17.7</v>
      </c>
      <c r="G24" s="3"/>
      <c r="H24" s="3"/>
      <c r="I24" s="3"/>
      <c r="J24" s="3">
        <v>28.6</v>
      </c>
      <c r="K24" s="3">
        <v>8.5</v>
      </c>
      <c r="L24" s="3"/>
      <c r="M24" s="3"/>
    </row>
    <row r="25" spans="1:13">
      <c r="A25">
        <f t="shared" si="0"/>
        <v>22</v>
      </c>
      <c r="B25" s="3"/>
      <c r="C25" s="3"/>
      <c r="D25" s="3">
        <v>7.8</v>
      </c>
      <c r="E25" s="3"/>
      <c r="F25" s="3"/>
      <c r="G25" s="3"/>
      <c r="H25" s="3"/>
      <c r="I25" s="3">
        <v>10.6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9.4</v>
      </c>
      <c r="D26" s="3"/>
      <c r="E26" s="3"/>
      <c r="F26" s="3"/>
      <c r="G26" s="3">
        <v>19.399999999999999</v>
      </c>
      <c r="H26" s="3"/>
      <c r="I26" s="3"/>
      <c r="J26" s="3"/>
      <c r="K26" s="3"/>
      <c r="L26" s="3">
        <v>6.7</v>
      </c>
      <c r="M26" s="3">
        <v>2.1</v>
      </c>
    </row>
    <row r="27" spans="1:13">
      <c r="A27">
        <f t="shared" si="0"/>
        <v>24</v>
      </c>
      <c r="B27" s="3">
        <v>9</v>
      </c>
      <c r="C27" s="3"/>
      <c r="D27" s="3"/>
      <c r="E27" s="3">
        <v>10.4</v>
      </c>
      <c r="F27" s="3">
        <v>5</v>
      </c>
      <c r="G27" s="3"/>
      <c r="H27" s="3"/>
      <c r="I27" s="3"/>
      <c r="J27" s="3">
        <v>6.4</v>
      </c>
      <c r="K27" s="3">
        <v>3.4</v>
      </c>
      <c r="L27" s="3"/>
      <c r="M27" s="3"/>
    </row>
    <row r="28" spans="1:13">
      <c r="A28">
        <f t="shared" si="0"/>
        <v>25</v>
      </c>
      <c r="B28" s="3"/>
      <c r="C28" s="3"/>
      <c r="D28" s="3">
        <v>10.199999999999999</v>
      </c>
      <c r="E28" s="3"/>
      <c r="F28" s="3"/>
      <c r="G28" s="3"/>
      <c r="H28" s="3"/>
      <c r="I28" s="3">
        <v>8.5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7.3</v>
      </c>
      <c r="D29" s="3"/>
      <c r="E29" s="3"/>
      <c r="F29" s="3"/>
      <c r="G29" s="3">
        <v>14.7</v>
      </c>
      <c r="H29" s="3"/>
      <c r="I29" s="3"/>
      <c r="J29" s="3"/>
      <c r="K29" s="3"/>
      <c r="L29" s="3">
        <v>10.7</v>
      </c>
      <c r="M29" s="3">
        <v>6.4</v>
      </c>
    </row>
    <row r="30" spans="1:13">
      <c r="A30">
        <f t="shared" si="0"/>
        <v>27</v>
      </c>
      <c r="B30" s="3">
        <v>12.4</v>
      </c>
      <c r="C30" s="3"/>
      <c r="D30" s="3"/>
      <c r="E30" s="3">
        <v>5.3</v>
      </c>
      <c r="F30" s="3">
        <v>9</v>
      </c>
      <c r="G30" s="3"/>
      <c r="H30" s="3"/>
      <c r="I30" s="3"/>
      <c r="J30" s="3">
        <v>14.5</v>
      </c>
      <c r="K30" s="3">
        <v>9.1</v>
      </c>
      <c r="L30" s="3"/>
      <c r="M30" s="3"/>
    </row>
    <row r="31" spans="1:13">
      <c r="A31">
        <f t="shared" si="0"/>
        <v>28</v>
      </c>
      <c r="B31" s="3"/>
      <c r="C31" s="3"/>
      <c r="D31" s="3">
        <v>8.6</v>
      </c>
      <c r="E31" s="3"/>
      <c r="F31" s="3"/>
      <c r="G31" s="3"/>
      <c r="H31" s="3"/>
      <c r="I31" s="3">
        <v>11.6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9.1999999999999993</v>
      </c>
      <c r="H32" s="3"/>
      <c r="I32" s="3"/>
      <c r="J32" s="3"/>
      <c r="K32" s="3"/>
      <c r="L32" s="3">
        <v>9.6999999999999993</v>
      </c>
      <c r="M32" s="3">
        <v>8.5</v>
      </c>
    </row>
    <row r="33" spans="1:17">
      <c r="A33">
        <f t="shared" si="0"/>
        <v>30</v>
      </c>
      <c r="B33" s="3">
        <v>7.5</v>
      </c>
      <c r="C33" s="3"/>
      <c r="D33" s="3"/>
      <c r="E33" s="3">
        <v>19.899999999999999</v>
      </c>
      <c r="F33" s="3">
        <v>8.3000000000000007</v>
      </c>
      <c r="G33" s="3"/>
      <c r="H33" s="3"/>
      <c r="I33" s="3"/>
      <c r="J33" s="3">
        <v>25.7</v>
      </c>
      <c r="K33" s="3">
        <v>11.3</v>
      </c>
      <c r="L33" s="3"/>
      <c r="M33" s="3"/>
    </row>
    <row r="34" spans="1:17">
      <c r="A34">
        <f t="shared" si="0"/>
        <v>31</v>
      </c>
      <c r="B34" s="3"/>
      <c r="C34" s="3"/>
      <c r="D34" s="3">
        <v>7.9</v>
      </c>
      <c r="E34" s="3"/>
      <c r="F34" s="3"/>
      <c r="G34" s="3"/>
      <c r="H34" s="3"/>
      <c r="I34" s="3">
        <v>14.8</v>
      </c>
      <c r="J34" s="3"/>
      <c r="K34" s="3"/>
      <c r="L34" s="3"/>
      <c r="M34" s="3"/>
    </row>
    <row r="35" spans="1:17">
      <c r="A35" t="s">
        <v>2</v>
      </c>
      <c r="B35" s="2">
        <f>MAX(B4:B34)</f>
        <v>12.8</v>
      </c>
      <c r="C35" s="2">
        <f t="shared" ref="C35:M35" si="1">MAX(C4:C34)</f>
        <v>15.3</v>
      </c>
      <c r="D35" s="2">
        <f>MAX(D4:D34)</f>
        <v>20</v>
      </c>
      <c r="E35" s="2">
        <f>MAX(E6:E34)</f>
        <v>21.5</v>
      </c>
      <c r="F35" s="2">
        <f t="shared" si="1"/>
        <v>17.7</v>
      </c>
      <c r="G35" s="2">
        <f t="shared" si="1"/>
        <v>19.399999999999999</v>
      </c>
      <c r="H35" s="2">
        <f>MAX(H4:H34)</f>
        <v>14.3</v>
      </c>
      <c r="I35" s="2">
        <f>MAX(I4:I34)</f>
        <v>21.8</v>
      </c>
      <c r="J35" s="2">
        <f t="shared" si="1"/>
        <v>28.6</v>
      </c>
      <c r="K35" s="2">
        <f>MAX(K4:K34)</f>
        <v>17</v>
      </c>
      <c r="L35" s="2">
        <f t="shared" si="1"/>
        <v>26.1</v>
      </c>
      <c r="M35" s="2">
        <f t="shared" si="1"/>
        <v>12.4</v>
      </c>
      <c r="N35" s="2"/>
      <c r="O35" s="2"/>
      <c r="P35" s="2"/>
      <c r="Q35" s="2"/>
    </row>
    <row r="37" spans="1:17">
      <c r="A37" t="s">
        <v>3</v>
      </c>
      <c r="B37">
        <f>MAX(B4:M34)</f>
        <v>28.6</v>
      </c>
      <c r="D37" t="s">
        <v>4</v>
      </c>
      <c r="E37" s="2">
        <f>AVERAGE(B4:M34)</f>
        <v>11.159829059829065</v>
      </c>
      <c r="G37" t="s">
        <v>5</v>
      </c>
      <c r="H37" s="2">
        <f>STDEV(B4:M34)</f>
        <v>5.3358103774703753</v>
      </c>
      <c r="J37" t="s">
        <v>6</v>
      </c>
      <c r="K37">
        <f>COUNT(B4:M34)</f>
        <v>117</v>
      </c>
      <c r="M37" t="s">
        <v>21</v>
      </c>
      <c r="N37" s="2">
        <f xml:space="preserve"> K37/122*100</f>
        <v>95.901639344262293</v>
      </c>
    </row>
    <row r="39" spans="1:17">
      <c r="C39" t="s">
        <v>18</v>
      </c>
      <c r="D39" s="2">
        <f xml:space="preserve"> COUNT(B4:D34)/30*100</f>
        <v>100</v>
      </c>
      <c r="F39" t="s">
        <v>20</v>
      </c>
      <c r="G39" s="2">
        <f>COUNT(E4:G34)/30*100</f>
        <v>100</v>
      </c>
      <c r="I39" t="s">
        <v>19</v>
      </c>
      <c r="J39" s="2">
        <f xml:space="preserve"> COUNT(H4:J34)/31*100</f>
        <v>87.096774193548384</v>
      </c>
      <c r="L39" t="s">
        <v>22</v>
      </c>
      <c r="M39" s="2">
        <f>COUNT(K4:M34)/31*100</f>
        <v>96.774193548387103</v>
      </c>
    </row>
    <row r="41" spans="1:17">
      <c r="A41" t="s">
        <v>26</v>
      </c>
      <c r="C41" s="4">
        <f>PERCENTILE(B4:M34,0.98)</f>
        <v>25.379999999999992</v>
      </c>
    </row>
    <row r="42" spans="1:17">
      <c r="A42" t="s">
        <v>25</v>
      </c>
      <c r="B42" s="3">
        <f>COUNT(B4:B34)/11*100</f>
        <v>90.909090909090907</v>
      </c>
      <c r="C42" s="3">
        <f>COUNT(C4:C34)/9*100</f>
        <v>100</v>
      </c>
      <c r="D42" s="3">
        <f>COUNT(D4:D34)/11*100</f>
        <v>100</v>
      </c>
      <c r="E42" s="3">
        <f>COUNT(E6:E34)/10*100</f>
        <v>100</v>
      </c>
      <c r="F42" s="3">
        <f>COUNT(F4:F34)/10*100</f>
        <v>100</v>
      </c>
      <c r="G42" s="3">
        <f>COUNT(G4:G34)/10*100</f>
        <v>100</v>
      </c>
      <c r="H42" s="3">
        <f>COUNT(H4:H34)/11*100</f>
        <v>63.636363636363633</v>
      </c>
      <c r="I42" s="3">
        <f>COUNT(I4:I34)/10*100</f>
        <v>100</v>
      </c>
      <c r="J42" s="3">
        <f>COUNT(J4:J34)/10*100</f>
        <v>100</v>
      </c>
      <c r="K42" s="3">
        <f>COUNT(K4:K34)/10*100</f>
        <v>100</v>
      </c>
      <c r="L42" s="3">
        <f>COUNT(L4:L34)/10*100</f>
        <v>100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16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>
        <v>9.5</v>
      </c>
      <c r="C4" s="3">
        <v>9.8000000000000007</v>
      </c>
      <c r="D4" s="3">
        <v>11.7</v>
      </c>
      <c r="E4" s="3">
        <v>12.5</v>
      </c>
      <c r="F4" s="3">
        <v>19.7</v>
      </c>
      <c r="G4" s="3">
        <v>17.7</v>
      </c>
      <c r="H4" s="3">
        <v>5.4</v>
      </c>
      <c r="I4" s="3">
        <v>17.899999999999999</v>
      </c>
      <c r="J4" s="3">
        <v>20.7</v>
      </c>
      <c r="K4" s="3">
        <v>17</v>
      </c>
      <c r="L4" s="3">
        <v>15.3</v>
      </c>
      <c r="M4" s="3">
        <v>24.2</v>
      </c>
    </row>
    <row r="5" spans="1:13">
      <c r="A5">
        <f t="shared" ref="A5:A34" si="0">+A4+1</f>
        <v>2</v>
      </c>
      <c r="B5" s="3">
        <v>16.899999999999999</v>
      </c>
      <c r="C5" s="3"/>
      <c r="D5" s="3">
        <v>9.3000000000000007</v>
      </c>
      <c r="E5" s="3">
        <v>14.8</v>
      </c>
      <c r="F5" s="3">
        <v>19</v>
      </c>
      <c r="G5" s="3">
        <v>23.7</v>
      </c>
      <c r="H5" s="3">
        <v>16.899999999999999</v>
      </c>
      <c r="I5" s="3">
        <v>10.5</v>
      </c>
      <c r="J5" s="3">
        <v>14.8</v>
      </c>
      <c r="K5" s="3">
        <v>15.4</v>
      </c>
      <c r="L5" s="3">
        <v>20.8</v>
      </c>
      <c r="M5" s="3">
        <v>13.7</v>
      </c>
    </row>
    <row r="6" spans="1:13">
      <c r="A6">
        <f t="shared" si="0"/>
        <v>3</v>
      </c>
      <c r="B6" s="3">
        <v>17.3</v>
      </c>
      <c r="C6" s="3">
        <v>12.4</v>
      </c>
      <c r="D6" s="3">
        <v>44.4</v>
      </c>
      <c r="E6" s="3">
        <v>14.8</v>
      </c>
      <c r="F6" s="3">
        <v>18.399999999999999</v>
      </c>
      <c r="G6" s="3">
        <v>11.8</v>
      </c>
      <c r="H6" s="3">
        <v>14.7</v>
      </c>
      <c r="I6" s="3">
        <v>15.2</v>
      </c>
      <c r="J6" s="3">
        <v>7.6</v>
      </c>
      <c r="K6" s="3">
        <v>12.4</v>
      </c>
      <c r="L6" s="3">
        <v>16.2</v>
      </c>
      <c r="M6" s="3">
        <v>5.8</v>
      </c>
    </row>
    <row r="7" spans="1:13">
      <c r="A7">
        <f t="shared" si="0"/>
        <v>4</v>
      </c>
      <c r="B7" s="3">
        <v>9</v>
      </c>
      <c r="C7" s="3">
        <v>21.2</v>
      </c>
      <c r="D7" s="3">
        <v>7.1</v>
      </c>
      <c r="E7" s="3">
        <v>7.9</v>
      </c>
      <c r="F7" s="3">
        <v>4.8</v>
      </c>
      <c r="G7" s="3">
        <v>5.0999999999999996</v>
      </c>
      <c r="H7" s="3"/>
      <c r="I7" s="3">
        <v>18.100000000000001</v>
      </c>
      <c r="J7" s="3">
        <v>14.3</v>
      </c>
      <c r="K7" s="3">
        <v>9.6</v>
      </c>
      <c r="L7" s="3">
        <v>23.1</v>
      </c>
      <c r="M7" s="3">
        <v>12.5</v>
      </c>
    </row>
    <row r="8" spans="1:13">
      <c r="A8">
        <f t="shared" si="0"/>
        <v>5</v>
      </c>
      <c r="B8" s="3">
        <v>4.4000000000000004</v>
      </c>
      <c r="C8" s="3">
        <v>15.2</v>
      </c>
      <c r="D8" s="3">
        <v>11.5</v>
      </c>
      <c r="E8" s="3">
        <v>4.2</v>
      </c>
      <c r="F8" s="3">
        <v>4</v>
      </c>
      <c r="G8" s="3">
        <v>11.2</v>
      </c>
      <c r="H8" s="3"/>
      <c r="I8" s="3">
        <v>8.1</v>
      </c>
      <c r="J8" s="3">
        <v>19.2</v>
      </c>
      <c r="K8" s="3">
        <v>5.8</v>
      </c>
      <c r="L8" s="3">
        <v>26.2</v>
      </c>
      <c r="M8" s="3">
        <v>23.5</v>
      </c>
    </row>
    <row r="9" spans="1:13">
      <c r="A9">
        <f t="shared" si="0"/>
        <v>6</v>
      </c>
      <c r="B9" s="3">
        <v>8.5</v>
      </c>
      <c r="C9" s="3">
        <v>22.9</v>
      </c>
      <c r="D9" s="3">
        <v>13.5</v>
      </c>
      <c r="E9" s="3">
        <v>9.4</v>
      </c>
      <c r="F9" s="3">
        <v>11.2</v>
      </c>
      <c r="G9" s="3">
        <v>8.8000000000000007</v>
      </c>
      <c r="H9" s="3">
        <v>7.7</v>
      </c>
      <c r="I9" s="3">
        <v>7.7</v>
      </c>
      <c r="J9" s="3">
        <v>24.1</v>
      </c>
      <c r="K9" s="3"/>
      <c r="L9" s="3"/>
      <c r="M9" s="3">
        <v>12.4</v>
      </c>
    </row>
    <row r="10" spans="1:13">
      <c r="A10">
        <f t="shared" si="0"/>
        <v>7</v>
      </c>
      <c r="B10" s="3">
        <v>6.7</v>
      </c>
      <c r="C10" s="3">
        <v>15.8</v>
      </c>
      <c r="D10" s="3">
        <v>18.399999999999999</v>
      </c>
      <c r="E10" s="3">
        <v>7.5</v>
      </c>
      <c r="F10" s="3">
        <v>19.3</v>
      </c>
      <c r="G10" s="3">
        <v>4.8</v>
      </c>
      <c r="H10" s="3">
        <v>9.8000000000000007</v>
      </c>
      <c r="I10" s="3">
        <v>11.3</v>
      </c>
      <c r="J10" s="3">
        <v>11.9</v>
      </c>
      <c r="K10" s="3"/>
      <c r="L10" s="3"/>
      <c r="M10" s="3">
        <v>14</v>
      </c>
    </row>
    <row r="11" spans="1:13">
      <c r="A11">
        <f t="shared" si="0"/>
        <v>8</v>
      </c>
      <c r="B11" s="3">
        <v>5</v>
      </c>
      <c r="C11" s="3">
        <v>21</v>
      </c>
      <c r="D11" s="3">
        <v>20.2</v>
      </c>
      <c r="E11" s="3">
        <v>7</v>
      </c>
      <c r="F11" s="3">
        <v>18.7</v>
      </c>
      <c r="G11" s="3">
        <v>10.8</v>
      </c>
      <c r="H11" s="3">
        <v>13.2</v>
      </c>
      <c r="I11" s="3">
        <v>12.7</v>
      </c>
      <c r="J11" s="3"/>
      <c r="K11" s="3"/>
      <c r="L11" s="7"/>
      <c r="M11" s="3">
        <v>11.9</v>
      </c>
    </row>
    <row r="12" spans="1:13">
      <c r="A12">
        <f t="shared" si="0"/>
        <v>9</v>
      </c>
      <c r="B12" s="3">
        <v>8.4</v>
      </c>
      <c r="C12" s="3">
        <v>21.7</v>
      </c>
      <c r="D12" s="3">
        <v>22.5</v>
      </c>
      <c r="E12" s="3">
        <v>12.3</v>
      </c>
      <c r="F12" s="3">
        <v>21.6</v>
      </c>
      <c r="G12" s="3">
        <v>12.5</v>
      </c>
      <c r="H12" s="3">
        <v>10.8</v>
      </c>
      <c r="I12" s="3">
        <v>23.2</v>
      </c>
      <c r="J12" s="3"/>
      <c r="K12" s="3">
        <v>8.1</v>
      </c>
      <c r="L12" s="3">
        <v>19.7</v>
      </c>
      <c r="M12" s="3">
        <v>11</v>
      </c>
    </row>
    <row r="13" spans="1:13">
      <c r="A13">
        <f t="shared" si="0"/>
        <v>10</v>
      </c>
      <c r="B13" s="3">
        <v>4.7</v>
      </c>
      <c r="C13" s="3">
        <v>8.5</v>
      </c>
      <c r="D13" s="3">
        <v>19.399999999999999</v>
      </c>
      <c r="E13" s="3">
        <v>8.3000000000000007</v>
      </c>
      <c r="F13" s="3">
        <v>24.4</v>
      </c>
      <c r="G13" s="3">
        <v>11.9</v>
      </c>
      <c r="H13" s="3">
        <v>7.1</v>
      </c>
      <c r="I13" s="3">
        <v>23</v>
      </c>
      <c r="J13" s="3"/>
      <c r="K13" s="3">
        <v>10.6</v>
      </c>
      <c r="L13" s="3">
        <v>15.2</v>
      </c>
      <c r="M13" s="3">
        <v>11.7</v>
      </c>
    </row>
    <row r="14" spans="1:13">
      <c r="A14">
        <f t="shared" si="0"/>
        <v>11</v>
      </c>
      <c r="B14" s="3">
        <v>7.1</v>
      </c>
      <c r="C14" s="3">
        <v>13</v>
      </c>
      <c r="D14" s="3">
        <v>18.600000000000001</v>
      </c>
      <c r="E14" s="3">
        <v>11.9</v>
      </c>
      <c r="F14" s="3">
        <v>21.2</v>
      </c>
      <c r="G14" s="3">
        <v>17.3</v>
      </c>
      <c r="H14" s="3">
        <v>11.7</v>
      </c>
      <c r="I14" s="3">
        <v>17.899999999999999</v>
      </c>
      <c r="J14" s="3"/>
      <c r="K14" s="3">
        <v>10.199999999999999</v>
      </c>
      <c r="L14" s="3">
        <v>18.7</v>
      </c>
      <c r="M14" s="3">
        <v>8.8000000000000007</v>
      </c>
    </row>
    <row r="15" spans="1:13">
      <c r="A15">
        <f t="shared" si="0"/>
        <v>12</v>
      </c>
      <c r="B15" s="3">
        <v>11.5</v>
      </c>
      <c r="C15" s="3">
        <v>16.100000000000001</v>
      </c>
      <c r="D15" s="3">
        <v>19.600000000000001</v>
      </c>
      <c r="E15" s="3">
        <v>7.6</v>
      </c>
      <c r="F15" s="3">
        <v>14.5</v>
      </c>
      <c r="G15" s="3">
        <v>20.5</v>
      </c>
      <c r="H15" s="3">
        <v>13.3</v>
      </c>
      <c r="I15" s="3">
        <v>17.899999999999999</v>
      </c>
      <c r="J15" s="3">
        <v>8.6</v>
      </c>
      <c r="K15" s="3">
        <v>10.5</v>
      </c>
      <c r="L15" s="3">
        <v>15.1</v>
      </c>
      <c r="M15" s="3">
        <v>8.5</v>
      </c>
    </row>
    <row r="16" spans="1:13">
      <c r="A16">
        <f t="shared" si="0"/>
        <v>13</v>
      </c>
      <c r="B16" s="3"/>
      <c r="C16" s="3">
        <v>8.8000000000000007</v>
      </c>
      <c r="D16" s="3">
        <v>15</v>
      </c>
      <c r="E16" s="3">
        <v>10.9</v>
      </c>
      <c r="F16" s="3">
        <v>14.7</v>
      </c>
      <c r="G16" s="3">
        <v>23.4</v>
      </c>
      <c r="H16" s="3">
        <v>13.2</v>
      </c>
      <c r="I16" s="3">
        <v>25.4</v>
      </c>
      <c r="J16" s="3">
        <v>4.8</v>
      </c>
      <c r="K16" s="3">
        <v>22.2</v>
      </c>
      <c r="L16" s="3">
        <v>18.100000000000001</v>
      </c>
      <c r="M16" s="3">
        <v>6.3</v>
      </c>
    </row>
    <row r="17" spans="1:13">
      <c r="A17">
        <f t="shared" si="0"/>
        <v>14</v>
      </c>
      <c r="B17" s="3"/>
      <c r="C17" s="3">
        <v>11.6</v>
      </c>
      <c r="D17" s="3">
        <v>7.4</v>
      </c>
      <c r="E17" s="3">
        <v>9.1999999999999993</v>
      </c>
      <c r="F17" s="3">
        <v>23.2</v>
      </c>
      <c r="G17" s="3">
        <v>22.3</v>
      </c>
      <c r="H17" s="3">
        <v>10.8</v>
      </c>
      <c r="I17" s="3">
        <v>27.1</v>
      </c>
      <c r="J17" s="3">
        <v>5.4</v>
      </c>
      <c r="K17" s="3">
        <v>17.3</v>
      </c>
      <c r="L17" s="3">
        <v>15.4</v>
      </c>
      <c r="M17" s="3">
        <v>6.5</v>
      </c>
    </row>
    <row r="18" spans="1:13">
      <c r="A18">
        <f t="shared" si="0"/>
        <v>15</v>
      </c>
      <c r="B18" s="3"/>
      <c r="C18" s="3">
        <v>11.5</v>
      </c>
      <c r="D18" s="3">
        <v>9.9</v>
      </c>
      <c r="E18" s="3">
        <v>7.8</v>
      </c>
      <c r="F18" s="3">
        <v>24.8</v>
      </c>
      <c r="G18" s="3">
        <v>16.2</v>
      </c>
      <c r="H18" s="3">
        <v>5.8</v>
      </c>
      <c r="I18" s="3">
        <v>19.899999999999999</v>
      </c>
      <c r="J18" s="3">
        <v>11.4</v>
      </c>
      <c r="K18" s="3">
        <v>16.600000000000001</v>
      </c>
      <c r="L18" s="3">
        <v>5.0999999999999996</v>
      </c>
      <c r="M18" s="3">
        <v>9</v>
      </c>
    </row>
    <row r="19" spans="1:13">
      <c r="A19">
        <f t="shared" si="0"/>
        <v>16</v>
      </c>
      <c r="B19" s="3"/>
      <c r="C19" s="3">
        <v>13.1</v>
      </c>
      <c r="D19" s="3">
        <v>9.1</v>
      </c>
      <c r="E19" s="3">
        <v>12.6</v>
      </c>
      <c r="F19" s="3">
        <v>15.6</v>
      </c>
      <c r="G19" s="3">
        <v>19.2</v>
      </c>
      <c r="H19" s="3">
        <v>5.7</v>
      </c>
      <c r="I19" s="3">
        <v>6.3</v>
      </c>
      <c r="J19" s="3">
        <v>7.1</v>
      </c>
      <c r="K19" s="3">
        <v>8.4</v>
      </c>
      <c r="L19" s="3">
        <v>13.8</v>
      </c>
      <c r="M19" s="3">
        <v>6.7</v>
      </c>
    </row>
    <row r="20" spans="1:13">
      <c r="A20">
        <f t="shared" si="0"/>
        <v>17</v>
      </c>
      <c r="B20" s="3">
        <v>9.3000000000000007</v>
      </c>
      <c r="C20" s="3">
        <v>8.1999999999999993</v>
      </c>
      <c r="D20" s="3">
        <v>7.1</v>
      </c>
      <c r="E20" s="3">
        <v>14.2</v>
      </c>
      <c r="F20" s="3">
        <v>7.8</v>
      </c>
      <c r="G20" s="3">
        <v>15.7</v>
      </c>
      <c r="H20" s="3">
        <v>6.6</v>
      </c>
      <c r="I20" s="3">
        <v>6.4</v>
      </c>
      <c r="J20" s="3">
        <v>14.8</v>
      </c>
      <c r="K20" s="3">
        <v>5.9</v>
      </c>
      <c r="L20" s="3">
        <v>15.3</v>
      </c>
      <c r="M20" s="3">
        <v>8.1</v>
      </c>
    </row>
    <row r="21" spans="1:13">
      <c r="A21">
        <f t="shared" si="0"/>
        <v>18</v>
      </c>
      <c r="B21" s="3">
        <v>9.5</v>
      </c>
      <c r="C21" s="3">
        <v>7.2</v>
      </c>
      <c r="D21" s="3">
        <v>7.4</v>
      </c>
      <c r="E21" s="3">
        <v>11.3</v>
      </c>
      <c r="F21" s="3">
        <v>6.8</v>
      </c>
      <c r="G21" s="3">
        <v>9</v>
      </c>
      <c r="H21" s="3">
        <v>17.899999999999999</v>
      </c>
      <c r="I21" s="3">
        <v>11.3</v>
      </c>
      <c r="J21" s="3"/>
      <c r="K21" s="3">
        <v>6.7</v>
      </c>
      <c r="L21" s="3">
        <v>13.8</v>
      </c>
      <c r="M21" s="3">
        <v>14.9</v>
      </c>
    </row>
    <row r="22" spans="1:13">
      <c r="A22">
        <f t="shared" si="0"/>
        <v>19</v>
      </c>
      <c r="B22" s="3">
        <v>5.3</v>
      </c>
      <c r="C22" s="3">
        <v>12.1</v>
      </c>
      <c r="D22" s="3">
        <v>10</v>
      </c>
      <c r="E22" s="3">
        <v>14.7</v>
      </c>
      <c r="F22" s="3">
        <v>11.4</v>
      </c>
      <c r="G22" s="3">
        <v>9.4</v>
      </c>
      <c r="H22" s="3">
        <v>11.3</v>
      </c>
      <c r="I22" s="3">
        <v>13.7</v>
      </c>
      <c r="J22" s="3">
        <v>18.8</v>
      </c>
      <c r="K22" s="3">
        <v>8.4</v>
      </c>
      <c r="L22" s="3">
        <v>15.7</v>
      </c>
      <c r="M22" s="3">
        <v>11.2</v>
      </c>
    </row>
    <row r="23" spans="1:13">
      <c r="A23">
        <f t="shared" si="0"/>
        <v>20</v>
      </c>
      <c r="B23" s="3">
        <v>13.4</v>
      </c>
      <c r="C23" s="3">
        <v>7</v>
      </c>
      <c r="D23" s="3">
        <v>14.7</v>
      </c>
      <c r="E23" s="3">
        <v>13.4</v>
      </c>
      <c r="F23" s="3">
        <v>14.8</v>
      </c>
      <c r="G23" s="3">
        <v>6.6</v>
      </c>
      <c r="H23" s="3">
        <v>8.9</v>
      </c>
      <c r="I23" s="3">
        <v>11</v>
      </c>
      <c r="J23" s="3">
        <v>16.3</v>
      </c>
      <c r="K23" s="3">
        <v>9.6</v>
      </c>
      <c r="L23" s="3"/>
      <c r="M23" s="3">
        <v>6.3</v>
      </c>
    </row>
    <row r="24" spans="1:13">
      <c r="A24">
        <f t="shared" si="0"/>
        <v>21</v>
      </c>
      <c r="B24" s="3">
        <v>7.2</v>
      </c>
      <c r="C24" s="3">
        <v>6.3</v>
      </c>
      <c r="D24" s="3">
        <v>13.1</v>
      </c>
      <c r="E24" s="3"/>
      <c r="F24" s="3"/>
      <c r="G24" s="3">
        <v>14.7</v>
      </c>
      <c r="H24" s="3">
        <v>10.5</v>
      </c>
      <c r="I24" s="3">
        <v>9.3000000000000007</v>
      </c>
      <c r="J24" s="3">
        <v>20.6</v>
      </c>
      <c r="K24" s="3">
        <v>11.6</v>
      </c>
      <c r="L24" s="3"/>
      <c r="M24" s="3">
        <v>16.399999999999999</v>
      </c>
    </row>
    <row r="25" spans="1:13">
      <c r="A25">
        <f t="shared" si="0"/>
        <v>22</v>
      </c>
      <c r="B25" s="3">
        <v>7.2</v>
      </c>
      <c r="C25" s="3">
        <v>12.1</v>
      </c>
      <c r="D25" s="3">
        <v>9.4</v>
      </c>
      <c r="E25" s="3"/>
      <c r="F25" s="3">
        <v>18.8</v>
      </c>
      <c r="G25" s="3">
        <v>22.8</v>
      </c>
      <c r="H25" s="3">
        <v>15.3</v>
      </c>
      <c r="I25" s="3">
        <v>7</v>
      </c>
      <c r="J25" s="3">
        <v>15.7</v>
      </c>
      <c r="K25" s="3">
        <v>7.8</v>
      </c>
      <c r="L25" s="3">
        <v>3.2</v>
      </c>
      <c r="M25" s="3">
        <v>9.6</v>
      </c>
    </row>
    <row r="26" spans="1:13">
      <c r="A26">
        <f t="shared" si="0"/>
        <v>23</v>
      </c>
      <c r="B26" s="3">
        <v>6.3</v>
      </c>
      <c r="C26" s="3">
        <v>15.7</v>
      </c>
      <c r="D26" s="3">
        <v>12.1</v>
      </c>
      <c r="E26" s="3">
        <v>9.6999999999999993</v>
      </c>
      <c r="F26" s="3">
        <v>11.7</v>
      </c>
      <c r="G26" s="3">
        <v>21.6</v>
      </c>
      <c r="H26" s="3">
        <v>23.7</v>
      </c>
      <c r="I26" s="3">
        <v>15.3</v>
      </c>
      <c r="J26" s="3">
        <v>12.1</v>
      </c>
      <c r="K26" s="3">
        <v>4.0999999999999996</v>
      </c>
      <c r="L26" s="3">
        <v>7.9</v>
      </c>
      <c r="M26" s="9">
        <v>5</v>
      </c>
    </row>
    <row r="27" spans="1:13">
      <c r="A27">
        <f t="shared" si="0"/>
        <v>24</v>
      </c>
      <c r="B27" s="3">
        <v>10</v>
      </c>
      <c r="C27" s="3">
        <v>74.099999999999994</v>
      </c>
      <c r="D27" s="3">
        <v>9.8000000000000007</v>
      </c>
      <c r="E27" s="3">
        <v>9</v>
      </c>
      <c r="F27" s="3">
        <v>13.8</v>
      </c>
      <c r="G27" s="3">
        <v>14</v>
      </c>
      <c r="H27" s="3">
        <v>25.3</v>
      </c>
      <c r="I27" s="3">
        <v>13.9</v>
      </c>
      <c r="J27" s="3">
        <v>7.4</v>
      </c>
      <c r="K27" s="3">
        <v>5.0999999999999996</v>
      </c>
      <c r="L27" s="3">
        <v>10.199999999999999</v>
      </c>
      <c r="M27" s="9">
        <v>4.7</v>
      </c>
    </row>
    <row r="28" spans="1:13">
      <c r="A28">
        <f t="shared" si="0"/>
        <v>25</v>
      </c>
      <c r="B28" s="3">
        <v>10.3</v>
      </c>
      <c r="C28" s="3">
        <v>9.6</v>
      </c>
      <c r="D28" s="3">
        <v>10.3</v>
      </c>
      <c r="E28" s="3">
        <v>7.5</v>
      </c>
      <c r="F28" s="3">
        <v>14.1</v>
      </c>
      <c r="G28" s="3">
        <v>11.6</v>
      </c>
      <c r="H28" s="3">
        <v>23.2</v>
      </c>
      <c r="I28" s="3">
        <v>17.8</v>
      </c>
      <c r="J28" s="3">
        <v>9.1999999999999993</v>
      </c>
      <c r="K28" s="3">
        <v>6.4</v>
      </c>
      <c r="L28" s="3">
        <v>6</v>
      </c>
      <c r="M28" s="9">
        <v>7.4</v>
      </c>
    </row>
    <row r="29" spans="1:13">
      <c r="A29">
        <f t="shared" si="0"/>
        <v>26</v>
      </c>
      <c r="B29" s="3"/>
      <c r="C29" s="3">
        <v>10.9</v>
      </c>
      <c r="D29" s="3">
        <v>9.8000000000000007</v>
      </c>
      <c r="E29" s="3">
        <v>5.5</v>
      </c>
      <c r="F29" s="3">
        <v>6.3</v>
      </c>
      <c r="G29" s="3">
        <v>19.899999999999999</v>
      </c>
      <c r="H29" s="3">
        <v>11.5</v>
      </c>
      <c r="I29" s="3">
        <v>16.7</v>
      </c>
      <c r="J29" s="3">
        <v>24.5</v>
      </c>
      <c r="K29" s="3">
        <v>15.1</v>
      </c>
      <c r="L29" s="3">
        <v>7.6</v>
      </c>
      <c r="M29" s="9">
        <v>7.5</v>
      </c>
    </row>
    <row r="30" spans="1:13">
      <c r="A30">
        <f t="shared" si="0"/>
        <v>27</v>
      </c>
      <c r="B30" s="3"/>
      <c r="C30" s="3">
        <v>13.9</v>
      </c>
      <c r="D30" s="3">
        <v>7.3</v>
      </c>
      <c r="E30" s="3">
        <v>8.5</v>
      </c>
      <c r="F30" s="3">
        <v>7.6</v>
      </c>
      <c r="G30" s="3">
        <v>17.399999999999999</v>
      </c>
      <c r="H30" s="3">
        <v>10.9</v>
      </c>
      <c r="I30" s="3">
        <v>14.3</v>
      </c>
      <c r="J30" s="3">
        <v>23.6</v>
      </c>
      <c r="K30" s="3">
        <v>8.8000000000000007</v>
      </c>
      <c r="L30" s="3">
        <v>6.5</v>
      </c>
      <c r="M30" s="9">
        <v>6.6</v>
      </c>
    </row>
    <row r="31" spans="1:13">
      <c r="A31">
        <f t="shared" si="0"/>
        <v>28</v>
      </c>
      <c r="B31" s="3"/>
      <c r="C31" s="3">
        <v>21.9</v>
      </c>
      <c r="D31" s="3">
        <v>15.8</v>
      </c>
      <c r="E31" s="3">
        <v>7.4</v>
      </c>
      <c r="F31" s="3">
        <v>7.1</v>
      </c>
      <c r="G31" s="3">
        <v>11.9</v>
      </c>
      <c r="H31" s="3"/>
      <c r="I31" s="3">
        <v>12.3</v>
      </c>
      <c r="J31" s="3">
        <v>17.8</v>
      </c>
      <c r="K31" s="3">
        <v>10.6</v>
      </c>
      <c r="L31" s="3"/>
      <c r="M31" s="9">
        <v>12.2</v>
      </c>
    </row>
    <row r="32" spans="1:13">
      <c r="A32">
        <f t="shared" si="0"/>
        <v>29</v>
      </c>
      <c r="B32" s="3"/>
      <c r="C32" s="3"/>
      <c r="D32" s="3">
        <v>15.7</v>
      </c>
      <c r="E32" s="3">
        <v>17.3</v>
      </c>
      <c r="F32" s="3">
        <v>12.5</v>
      </c>
      <c r="G32" s="3">
        <v>12.5</v>
      </c>
      <c r="H32" s="3"/>
      <c r="I32" s="3">
        <v>8.6</v>
      </c>
      <c r="J32" s="3">
        <v>18.899999999999999</v>
      </c>
      <c r="K32" s="3">
        <v>14</v>
      </c>
      <c r="L32" s="3">
        <v>20.9</v>
      </c>
      <c r="M32" s="9">
        <v>8</v>
      </c>
    </row>
    <row r="33" spans="1:14">
      <c r="A33">
        <f t="shared" si="0"/>
        <v>30</v>
      </c>
      <c r="B33" s="3"/>
      <c r="C33" s="3"/>
      <c r="D33" s="3">
        <v>13</v>
      </c>
      <c r="E33" s="3">
        <v>25.3</v>
      </c>
      <c r="F33" s="3">
        <v>5.6</v>
      </c>
      <c r="G33" s="3">
        <v>12.1</v>
      </c>
      <c r="H33" s="3">
        <v>23.5</v>
      </c>
      <c r="I33" s="3">
        <v>10.5</v>
      </c>
      <c r="J33" s="3">
        <v>23.7</v>
      </c>
      <c r="K33" s="3">
        <v>14.9</v>
      </c>
      <c r="L33" s="3">
        <v>21.2</v>
      </c>
      <c r="M33" s="9">
        <v>9.6</v>
      </c>
    </row>
    <row r="34" spans="1:14">
      <c r="A34">
        <f t="shared" si="0"/>
        <v>31</v>
      </c>
      <c r="B34" s="3">
        <v>15.1</v>
      </c>
      <c r="C34" s="3"/>
      <c r="D34" s="3">
        <v>6.2</v>
      </c>
      <c r="E34" s="3"/>
      <c r="F34" s="3"/>
      <c r="G34" s="3"/>
      <c r="H34" s="3">
        <v>11.1</v>
      </c>
      <c r="I34" s="3">
        <v>14.1</v>
      </c>
      <c r="J34" s="3"/>
      <c r="K34" s="3">
        <v>18.600000000000001</v>
      </c>
      <c r="L34" s="3"/>
      <c r="M34" s="9">
        <v>15.2</v>
      </c>
    </row>
    <row r="35" spans="1:14">
      <c r="A35" t="s">
        <v>2</v>
      </c>
      <c r="B35" s="2">
        <f>MAX(B4:B34)</f>
        <v>17.3</v>
      </c>
      <c r="C35" s="2">
        <f t="shared" ref="C35:M35" si="1">MAX(C4:C34)</f>
        <v>74.099999999999994</v>
      </c>
      <c r="D35" s="2">
        <f t="shared" si="1"/>
        <v>44.4</v>
      </c>
      <c r="E35" s="2">
        <f t="shared" si="1"/>
        <v>25.3</v>
      </c>
      <c r="F35" s="2">
        <f t="shared" si="1"/>
        <v>24.8</v>
      </c>
      <c r="G35" s="2">
        <f>MAX(G4:G33)</f>
        <v>23.7</v>
      </c>
      <c r="H35" s="2">
        <f>MAX(H4:H34)</f>
        <v>25.3</v>
      </c>
      <c r="I35" s="2">
        <f>MAX(I4:I34)</f>
        <v>27.1</v>
      </c>
      <c r="J35" s="2">
        <f t="shared" si="1"/>
        <v>24.5</v>
      </c>
      <c r="K35" s="2">
        <f>MAX(K4:K34)</f>
        <v>22.2</v>
      </c>
      <c r="L35" s="2">
        <f t="shared" si="1"/>
        <v>26.2</v>
      </c>
      <c r="M35" s="2">
        <f t="shared" si="1"/>
        <v>24.2</v>
      </c>
    </row>
    <row r="37" spans="1:14">
      <c r="A37" t="s">
        <v>3</v>
      </c>
      <c r="B37">
        <f>MAX(B4:M34)</f>
        <v>74.099999999999994</v>
      </c>
      <c r="D37" t="s">
        <v>4</v>
      </c>
      <c r="E37" s="2">
        <f>AVERAGE(B4:M34)</f>
        <v>13.066666666666681</v>
      </c>
      <c r="G37" t="s">
        <v>5</v>
      </c>
      <c r="H37" s="2">
        <f>STDEV(B4:M34)</f>
        <v>6.6217876958685631</v>
      </c>
      <c r="J37" t="s">
        <v>6</v>
      </c>
      <c r="K37">
        <f>COUNT(B4:M34)</f>
        <v>333</v>
      </c>
      <c r="M37" t="s">
        <v>21</v>
      </c>
      <c r="N37" s="2">
        <f xml:space="preserve"> K37/365*100</f>
        <v>91.232876712328775</v>
      </c>
    </row>
    <row r="39" spans="1:14">
      <c r="C39" t="s">
        <v>18</v>
      </c>
      <c r="D39" s="2">
        <f xml:space="preserve"> COUNT(B4:D34)/90*100</f>
        <v>88.888888888888886</v>
      </c>
      <c r="F39" t="s">
        <v>20</v>
      </c>
      <c r="G39" s="2">
        <f>COUNT(E4:G34)/91*100</f>
        <v>95.604395604395606</v>
      </c>
      <c r="I39" t="s">
        <v>19</v>
      </c>
      <c r="J39" s="2">
        <f xml:space="preserve"> COUNT(H4:J34)/92*100</f>
        <v>90.217391304347828</v>
      </c>
      <c r="L39" t="s">
        <v>22</v>
      </c>
      <c r="M39" s="2">
        <f>COUNT(K4:M34)/92*100</f>
        <v>90.217391304347828</v>
      </c>
    </row>
    <row r="41" spans="1:14">
      <c r="A41" t="s">
        <v>26</v>
      </c>
      <c r="C41" s="4">
        <f>PERCENTILE(B4:M34,0.98)</f>
        <v>24.980000000000008</v>
      </c>
    </row>
    <row r="42" spans="1:14">
      <c r="A42" t="s">
        <v>25</v>
      </c>
      <c r="B42" s="3">
        <f>COUNT(B4:B34)/31*100</f>
        <v>70.967741935483872</v>
      </c>
      <c r="C42" s="3">
        <f>COUNT(C4:C34)/28*100</f>
        <v>96.428571428571431</v>
      </c>
      <c r="D42" s="3">
        <f>COUNT(D4:D34)/31*100</f>
        <v>100</v>
      </c>
      <c r="E42" s="3">
        <f>COUNT(E4:E34)/30*100</f>
        <v>93.333333333333329</v>
      </c>
      <c r="F42" s="3">
        <f>COUNT(F4:F34)/31*100</f>
        <v>93.548387096774192</v>
      </c>
      <c r="G42" s="3">
        <f>COUNT(G4:G33)/30*100</f>
        <v>100</v>
      </c>
      <c r="H42" s="3">
        <f>COUNT(H4:H34)/31*100</f>
        <v>87.096774193548384</v>
      </c>
      <c r="I42" s="3">
        <f>COUNT(I4:I34)/31*100</f>
        <v>100</v>
      </c>
      <c r="J42" s="3">
        <f>COUNT(J4:J34)/30*100</f>
        <v>83.333333333333343</v>
      </c>
      <c r="K42" s="3">
        <f>COUNT(K4:K34)/31*100</f>
        <v>90.322580645161281</v>
      </c>
      <c r="L42" s="3">
        <f>COUNT(L4:L34)/30*100</f>
        <v>80</v>
      </c>
      <c r="M42" s="3">
        <f>COUNT(M4:M34)/31*100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11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>
        <v>8</v>
      </c>
      <c r="C4" s="3"/>
      <c r="D4" s="3">
        <v>8.5</v>
      </c>
      <c r="E4" s="3"/>
      <c r="F4" s="3"/>
      <c r="G4" s="3"/>
      <c r="H4" s="3"/>
      <c r="I4" s="3">
        <v>12.5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12.4</v>
      </c>
      <c r="D5" s="3"/>
      <c r="E5" s="3"/>
      <c r="F5" s="3"/>
      <c r="G5" s="3">
        <v>14.9</v>
      </c>
      <c r="H5" s="3">
        <v>9</v>
      </c>
      <c r="I5" s="3"/>
      <c r="J5" s="3"/>
      <c r="K5" s="3"/>
      <c r="L5" s="3">
        <v>13.2</v>
      </c>
      <c r="M5" s="3">
        <v>10.4</v>
      </c>
    </row>
    <row r="6" spans="1:13">
      <c r="A6">
        <f t="shared" si="0"/>
        <v>3</v>
      </c>
      <c r="B6" s="3"/>
      <c r="C6" s="3"/>
      <c r="D6" s="3"/>
      <c r="E6" s="3">
        <v>19.899999999999999</v>
      </c>
      <c r="F6" s="3">
        <v>5.7</v>
      </c>
      <c r="G6" s="3"/>
      <c r="H6" s="3"/>
      <c r="I6" s="3"/>
      <c r="J6" s="3">
        <v>19</v>
      </c>
      <c r="K6" s="3">
        <v>20.2</v>
      </c>
      <c r="L6" s="3"/>
      <c r="M6" s="3"/>
    </row>
    <row r="7" spans="1:13">
      <c r="A7">
        <f t="shared" si="0"/>
        <v>4</v>
      </c>
      <c r="B7" s="3"/>
      <c r="C7" s="3"/>
      <c r="D7" s="3">
        <v>5.9</v>
      </c>
      <c r="E7" s="3"/>
      <c r="F7" s="3"/>
      <c r="G7" s="3"/>
      <c r="H7" s="3"/>
      <c r="I7" s="3">
        <v>22.7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12.8</v>
      </c>
      <c r="D8" s="3"/>
      <c r="E8" s="3"/>
      <c r="F8" s="3"/>
      <c r="G8" s="3">
        <v>10.9</v>
      </c>
      <c r="H8" s="3">
        <v>5.9</v>
      </c>
      <c r="I8" s="3"/>
      <c r="J8" s="3"/>
      <c r="K8" s="3"/>
      <c r="L8" s="3">
        <v>23.5</v>
      </c>
      <c r="M8" s="3">
        <v>14.9</v>
      </c>
    </row>
    <row r="9" spans="1:13">
      <c r="A9">
        <f t="shared" si="0"/>
        <v>6</v>
      </c>
      <c r="B9" s="3">
        <v>9.4</v>
      </c>
      <c r="C9" s="3"/>
      <c r="D9" s="3"/>
      <c r="E9" s="3">
        <v>3.7</v>
      </c>
      <c r="F9" s="3">
        <v>9.6999999999999993</v>
      </c>
      <c r="G9" s="3"/>
      <c r="H9" s="3"/>
      <c r="I9" s="3"/>
      <c r="J9" s="3">
        <v>9.1999999999999993</v>
      </c>
      <c r="K9" s="3">
        <v>10.1</v>
      </c>
      <c r="L9" s="3"/>
      <c r="M9" s="3"/>
    </row>
    <row r="10" spans="1:13">
      <c r="A10">
        <f t="shared" si="0"/>
        <v>7</v>
      </c>
      <c r="B10" s="3"/>
      <c r="C10" s="3"/>
      <c r="D10" s="3">
        <v>14.4</v>
      </c>
      <c r="E10" s="3"/>
      <c r="F10" s="3"/>
      <c r="G10" s="3"/>
      <c r="H10" s="3"/>
      <c r="I10" s="3">
        <v>13.9</v>
      </c>
      <c r="J10" s="3">
        <v>9.9</v>
      </c>
      <c r="K10" s="3"/>
      <c r="L10" s="3"/>
      <c r="M10" s="3"/>
    </row>
    <row r="11" spans="1:13">
      <c r="A11">
        <f t="shared" si="0"/>
        <v>8</v>
      </c>
      <c r="B11" s="3"/>
      <c r="C11" s="3">
        <v>21.2</v>
      </c>
      <c r="D11" s="3"/>
      <c r="E11" s="3"/>
      <c r="F11" s="3"/>
      <c r="G11" s="3">
        <v>4.5</v>
      </c>
      <c r="H11" s="3">
        <v>14.2</v>
      </c>
      <c r="I11" s="3"/>
      <c r="J11" s="3"/>
      <c r="K11" s="3"/>
      <c r="L11" s="3">
        <v>16.600000000000001</v>
      </c>
      <c r="M11" s="3">
        <v>16.399999999999999</v>
      </c>
    </row>
    <row r="12" spans="1:13">
      <c r="A12">
        <f t="shared" si="0"/>
        <v>9</v>
      </c>
      <c r="B12" s="3">
        <v>4.5999999999999996</v>
      </c>
      <c r="C12" s="3"/>
      <c r="D12" s="3"/>
      <c r="E12" s="3">
        <v>24</v>
      </c>
      <c r="F12" s="3">
        <v>12.5</v>
      </c>
      <c r="G12" s="3"/>
      <c r="H12" s="3"/>
      <c r="I12" s="3"/>
      <c r="J12" s="3"/>
      <c r="K12" s="3">
        <v>7.7</v>
      </c>
      <c r="L12" s="3"/>
      <c r="M12" s="3"/>
    </row>
    <row r="13" spans="1:13">
      <c r="A13">
        <f t="shared" si="0"/>
        <v>10</v>
      </c>
      <c r="B13" s="3"/>
      <c r="C13" s="3"/>
      <c r="D13" s="3">
        <v>15.4</v>
      </c>
      <c r="E13" s="3"/>
      <c r="F13" s="3"/>
      <c r="G13" s="3"/>
      <c r="H13" s="3"/>
      <c r="I13" s="3">
        <v>20.2</v>
      </c>
      <c r="K13" s="3"/>
      <c r="L13" s="3"/>
      <c r="M13" s="3"/>
    </row>
    <row r="14" spans="1:13">
      <c r="A14">
        <f t="shared" si="0"/>
        <v>11</v>
      </c>
      <c r="B14" s="3"/>
      <c r="C14" s="3">
        <v>10.199999999999999</v>
      </c>
      <c r="D14" s="3"/>
      <c r="E14" s="3"/>
      <c r="F14" s="3"/>
      <c r="G14" s="3">
        <v>16.2</v>
      </c>
      <c r="H14" s="3">
        <v>13.9</v>
      </c>
      <c r="I14" s="3"/>
      <c r="J14" s="3"/>
      <c r="K14" s="3"/>
      <c r="L14" s="3">
        <v>13.5</v>
      </c>
      <c r="M14" s="3">
        <v>9.5</v>
      </c>
    </row>
    <row r="15" spans="1:13">
      <c r="A15">
        <f t="shared" si="0"/>
        <v>12</v>
      </c>
      <c r="B15" s="3">
        <v>8</v>
      </c>
      <c r="C15" s="3"/>
      <c r="D15" s="3"/>
      <c r="E15" s="3">
        <v>3.9</v>
      </c>
      <c r="F15" s="3">
        <v>14.7</v>
      </c>
      <c r="G15" s="3"/>
      <c r="H15" s="3"/>
      <c r="I15" s="3"/>
      <c r="J15" s="3">
        <v>17.8</v>
      </c>
      <c r="K15" s="3">
        <v>18</v>
      </c>
      <c r="L15" s="3"/>
      <c r="M15" s="3"/>
    </row>
    <row r="16" spans="1:13">
      <c r="A16">
        <f t="shared" si="0"/>
        <v>13</v>
      </c>
      <c r="B16" s="3"/>
      <c r="C16" s="3"/>
      <c r="D16" s="3">
        <v>9.5</v>
      </c>
      <c r="E16" s="3"/>
      <c r="F16" s="3"/>
      <c r="G16" s="3"/>
      <c r="H16" s="3"/>
      <c r="I16" s="3">
        <v>22.3</v>
      </c>
      <c r="J16" s="3"/>
      <c r="K16" s="3">
        <v>13.2</v>
      </c>
      <c r="L16" s="3"/>
      <c r="M16" s="3"/>
    </row>
    <row r="17" spans="1:13">
      <c r="A17">
        <f t="shared" si="0"/>
        <v>14</v>
      </c>
      <c r="B17" s="3"/>
      <c r="C17" s="3">
        <v>13.5</v>
      </c>
      <c r="D17" s="3"/>
      <c r="E17" s="3"/>
      <c r="F17" s="3"/>
      <c r="G17" s="3">
        <v>23.8</v>
      </c>
      <c r="H17" s="3">
        <v>8.4</v>
      </c>
      <c r="I17" s="3"/>
      <c r="J17" s="3"/>
      <c r="K17" s="3"/>
      <c r="L17" s="3">
        <v>12.4</v>
      </c>
      <c r="M17" s="3">
        <v>9.4</v>
      </c>
    </row>
    <row r="18" spans="1:13">
      <c r="A18">
        <f t="shared" si="0"/>
        <v>15</v>
      </c>
      <c r="B18" s="3">
        <v>0.2</v>
      </c>
      <c r="C18" s="3"/>
      <c r="D18" s="3"/>
      <c r="E18" s="3">
        <v>9</v>
      </c>
      <c r="F18" s="3">
        <v>20.399999999999999</v>
      </c>
      <c r="G18" s="3"/>
      <c r="H18" s="3"/>
      <c r="I18" s="3"/>
      <c r="J18" s="3">
        <v>9.1999999999999993</v>
      </c>
      <c r="K18" s="3"/>
      <c r="L18" s="3"/>
      <c r="M18" s="3"/>
    </row>
    <row r="19" spans="1:13">
      <c r="A19">
        <f t="shared" si="0"/>
        <v>16</v>
      </c>
      <c r="B19" s="3"/>
      <c r="C19" s="3"/>
      <c r="D19" s="3">
        <v>7.2</v>
      </c>
      <c r="E19" s="3"/>
      <c r="F19" s="3"/>
      <c r="G19" s="3"/>
      <c r="H19" s="3"/>
      <c r="I19" s="3">
        <v>14.8</v>
      </c>
      <c r="J19" s="3"/>
      <c r="K19" s="3">
        <v>8.4</v>
      </c>
      <c r="L19" s="3"/>
      <c r="M19" s="3"/>
    </row>
    <row r="20" spans="1:13">
      <c r="A20">
        <f t="shared" si="0"/>
        <v>17</v>
      </c>
      <c r="B20" s="3"/>
      <c r="C20" s="3">
        <v>9.1</v>
      </c>
      <c r="D20" s="3"/>
      <c r="E20" s="3"/>
      <c r="F20" s="3"/>
      <c r="G20" s="3">
        <v>10.3</v>
      </c>
      <c r="H20" s="3">
        <v>11.5</v>
      </c>
      <c r="I20" s="3"/>
      <c r="J20" s="3"/>
      <c r="K20" s="3"/>
      <c r="L20" s="3">
        <v>14.5</v>
      </c>
      <c r="M20" s="3">
        <v>11.3</v>
      </c>
    </row>
    <row r="21" spans="1:13">
      <c r="A21">
        <f t="shared" si="0"/>
        <v>18</v>
      </c>
      <c r="B21" s="3">
        <v>10.199999999999999</v>
      </c>
      <c r="C21" s="3"/>
      <c r="D21" s="3"/>
      <c r="E21" s="3"/>
      <c r="F21" s="3">
        <v>7.9</v>
      </c>
      <c r="G21" s="3"/>
      <c r="H21" s="3"/>
      <c r="I21" s="3"/>
      <c r="J21" s="3">
        <v>19.600000000000001</v>
      </c>
      <c r="K21" s="3">
        <v>9.5</v>
      </c>
      <c r="L21" s="3"/>
      <c r="M21" s="3"/>
    </row>
    <row r="22" spans="1:13">
      <c r="A22">
        <f t="shared" si="0"/>
        <v>19</v>
      </c>
      <c r="B22" s="3"/>
      <c r="C22" s="3"/>
      <c r="D22" s="3">
        <v>9.6</v>
      </c>
      <c r="E22" s="3"/>
      <c r="F22" s="3"/>
      <c r="G22" s="3"/>
      <c r="H22" s="3"/>
      <c r="I22" s="3">
        <v>10.7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8.3000000000000007</v>
      </c>
      <c r="D23" s="3"/>
      <c r="E23" s="3"/>
      <c r="F23" s="3"/>
      <c r="G23" s="3">
        <v>11.2</v>
      </c>
      <c r="H23" s="3">
        <v>7.8</v>
      </c>
      <c r="I23" s="3"/>
      <c r="J23" s="3"/>
      <c r="K23" s="3"/>
      <c r="L23" s="3">
        <v>16.2</v>
      </c>
      <c r="M23" s="3">
        <v>9.4</v>
      </c>
    </row>
    <row r="24" spans="1:13">
      <c r="A24">
        <f t="shared" si="0"/>
        <v>21</v>
      </c>
      <c r="B24" s="3">
        <v>4.2</v>
      </c>
      <c r="C24" s="3"/>
      <c r="D24" s="3"/>
      <c r="E24" s="3">
        <v>19.3</v>
      </c>
      <c r="F24" s="3">
        <v>26.2</v>
      </c>
      <c r="G24" s="3"/>
      <c r="H24" s="3"/>
      <c r="I24" s="3"/>
      <c r="J24" s="3">
        <v>28.5</v>
      </c>
      <c r="K24" s="3">
        <v>9.1999999999999993</v>
      </c>
      <c r="L24" s="3"/>
      <c r="M24" s="3"/>
    </row>
    <row r="25" spans="1:13">
      <c r="A25">
        <f t="shared" si="0"/>
        <v>22</v>
      </c>
      <c r="B25" s="3"/>
      <c r="C25" s="3"/>
      <c r="D25" s="3">
        <v>11.1</v>
      </c>
      <c r="E25" s="3"/>
      <c r="F25" s="3"/>
      <c r="G25" s="3"/>
      <c r="H25" s="3"/>
      <c r="I25" s="3">
        <v>10.199999999999999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10.199999999999999</v>
      </c>
      <c r="D26" s="3"/>
      <c r="E26" s="3"/>
      <c r="F26" s="3"/>
      <c r="G26" s="3">
        <v>17.899999999999999</v>
      </c>
      <c r="H26" s="3">
        <v>18</v>
      </c>
      <c r="I26" s="3"/>
      <c r="J26" s="3"/>
      <c r="K26" s="3"/>
      <c r="L26" s="3">
        <v>5</v>
      </c>
      <c r="M26" s="3">
        <v>5.9</v>
      </c>
    </row>
    <row r="27" spans="1:13">
      <c r="A27">
        <f t="shared" si="0"/>
        <v>24</v>
      </c>
      <c r="B27" s="3">
        <v>12.5</v>
      </c>
      <c r="C27" s="3"/>
      <c r="D27" s="3"/>
      <c r="E27" s="3">
        <v>14.4</v>
      </c>
      <c r="F27" s="3">
        <v>13.4</v>
      </c>
      <c r="G27" s="3"/>
      <c r="H27" s="3"/>
      <c r="I27" s="3"/>
      <c r="J27" s="3"/>
      <c r="K27" s="3">
        <v>8</v>
      </c>
      <c r="L27" s="3"/>
      <c r="M27" s="3"/>
    </row>
    <row r="28" spans="1:13">
      <c r="A28">
        <f t="shared" si="0"/>
        <v>25</v>
      </c>
      <c r="B28" s="3"/>
      <c r="C28" s="3"/>
      <c r="D28" s="3">
        <v>8.6</v>
      </c>
      <c r="E28" s="3"/>
      <c r="F28" s="3"/>
      <c r="G28" s="3"/>
      <c r="H28" s="3"/>
      <c r="I28" s="3">
        <v>13.4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9.6999999999999993</v>
      </c>
      <c r="D29" s="3"/>
      <c r="E29" s="3"/>
      <c r="F29" s="3"/>
      <c r="G29" s="3">
        <v>10.7</v>
      </c>
      <c r="H29" s="3">
        <v>21</v>
      </c>
      <c r="I29" s="3"/>
      <c r="J29" s="3"/>
      <c r="K29" s="3"/>
      <c r="L29" s="3">
        <v>4.5</v>
      </c>
      <c r="M29" s="3">
        <v>7.6</v>
      </c>
    </row>
    <row r="30" spans="1:13">
      <c r="A30">
        <f t="shared" si="0"/>
        <v>27</v>
      </c>
      <c r="B30" s="3">
        <v>13.3</v>
      </c>
      <c r="C30" s="3"/>
      <c r="D30" s="3"/>
      <c r="E30" s="3">
        <v>7.1</v>
      </c>
      <c r="F30" s="3">
        <v>9.5</v>
      </c>
      <c r="G30" s="3"/>
      <c r="H30" s="3"/>
      <c r="I30" s="3"/>
      <c r="J30" s="3">
        <v>12.5</v>
      </c>
      <c r="K30" s="3">
        <v>12.9</v>
      </c>
      <c r="L30" s="3"/>
      <c r="M30" s="3"/>
    </row>
    <row r="31" spans="1:13">
      <c r="A31">
        <f t="shared" si="0"/>
        <v>28</v>
      </c>
      <c r="B31" s="3"/>
      <c r="C31" s="3"/>
      <c r="D31" s="3">
        <v>18.8</v>
      </c>
      <c r="E31" s="3"/>
      <c r="F31" s="3"/>
      <c r="G31" s="3"/>
      <c r="H31" s="3"/>
      <c r="I31" s="3">
        <v>15.6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11.9</v>
      </c>
      <c r="H32" s="3">
        <v>8.3000000000000007</v>
      </c>
      <c r="I32" s="3"/>
      <c r="J32" s="3"/>
      <c r="K32" s="3"/>
      <c r="L32" s="3">
        <v>10.8</v>
      </c>
      <c r="M32" s="9">
        <v>8.5</v>
      </c>
    </row>
    <row r="33" spans="1:14">
      <c r="A33">
        <f t="shared" si="0"/>
        <v>30</v>
      </c>
      <c r="B33" s="3">
        <v>8.8000000000000007</v>
      </c>
      <c r="C33" s="3"/>
      <c r="D33" s="3"/>
      <c r="E33" s="3">
        <v>14.3</v>
      </c>
      <c r="F33" s="3">
        <v>7</v>
      </c>
      <c r="G33" s="3"/>
      <c r="H33" s="3"/>
      <c r="I33" s="3"/>
      <c r="J33" s="3">
        <v>20.3</v>
      </c>
      <c r="K33" s="3">
        <v>15.8</v>
      </c>
      <c r="L33" s="3"/>
      <c r="M33" s="3"/>
    </row>
    <row r="34" spans="1:14">
      <c r="A34">
        <f t="shared" si="0"/>
        <v>31</v>
      </c>
      <c r="B34" s="3"/>
      <c r="C34" s="3"/>
      <c r="D34" s="3">
        <v>12.7</v>
      </c>
      <c r="E34" s="3"/>
      <c r="F34" s="3"/>
      <c r="G34" s="3"/>
      <c r="H34" s="3"/>
      <c r="I34" s="3">
        <v>16</v>
      </c>
      <c r="J34" s="3"/>
      <c r="K34" s="3"/>
      <c r="L34" s="3"/>
      <c r="M34" s="3"/>
    </row>
    <row r="35" spans="1:14">
      <c r="A35" t="s">
        <v>2</v>
      </c>
      <c r="B35" s="2">
        <f>MAX(B4:B34)</f>
        <v>13.3</v>
      </c>
      <c r="C35" s="2">
        <f t="shared" ref="C35:M35" si="1">MAX(C4:C34)</f>
        <v>21.2</v>
      </c>
      <c r="D35" s="2">
        <f t="shared" si="1"/>
        <v>18.8</v>
      </c>
      <c r="E35" s="2">
        <f t="shared" si="1"/>
        <v>24</v>
      </c>
      <c r="F35" s="2">
        <f t="shared" si="1"/>
        <v>26.2</v>
      </c>
      <c r="G35" s="2">
        <f t="shared" si="1"/>
        <v>23.8</v>
      </c>
      <c r="H35" s="2">
        <f>MAX(H4:H34)</f>
        <v>21</v>
      </c>
      <c r="I35" s="2">
        <f>MAX(I4:I34)</f>
        <v>22.7</v>
      </c>
      <c r="J35" s="2">
        <f t="shared" si="1"/>
        <v>28.5</v>
      </c>
      <c r="K35" s="2">
        <f>MAX(K4:K34)</f>
        <v>20.2</v>
      </c>
      <c r="L35" s="2">
        <f t="shared" si="1"/>
        <v>23.5</v>
      </c>
      <c r="M35" s="2">
        <f t="shared" si="1"/>
        <v>16.399999999999999</v>
      </c>
    </row>
    <row r="37" spans="1:14">
      <c r="A37" t="s">
        <v>3</v>
      </c>
      <c r="B37">
        <f>MAX(B4:M34)</f>
        <v>28.5</v>
      </c>
      <c r="D37" t="s">
        <v>4</v>
      </c>
      <c r="E37" s="2">
        <f>AVERAGE(B4:M34)</f>
        <v>12.383333333333333</v>
      </c>
      <c r="G37" t="s">
        <v>5</v>
      </c>
      <c r="H37" s="2">
        <f>STDEV(B4:M34)</f>
        <v>5.2623976599695217</v>
      </c>
      <c r="J37" t="s">
        <v>6</v>
      </c>
      <c r="K37">
        <f>COUNT(B4:M34)</f>
        <v>120</v>
      </c>
      <c r="M37" t="s">
        <v>21</v>
      </c>
      <c r="N37" s="2">
        <f xml:space="preserve"> K37/122*100</f>
        <v>98.360655737704917</v>
      </c>
    </row>
    <row r="39" spans="1:14">
      <c r="C39" t="s">
        <v>18</v>
      </c>
      <c r="D39" s="2">
        <f xml:space="preserve"> COUNT(B4:D34)/30*100</f>
        <v>100</v>
      </c>
      <c r="F39" t="s">
        <v>20</v>
      </c>
      <c r="G39" s="2">
        <f>COUNT(E4:G34)/30*100</f>
        <v>96.666666666666671</v>
      </c>
      <c r="I39" t="s">
        <v>19</v>
      </c>
      <c r="J39" s="2">
        <f xml:space="preserve"> COUNT(H4:J34)/31*100</f>
        <v>96.774193548387103</v>
      </c>
      <c r="L39" t="s">
        <v>22</v>
      </c>
      <c r="M39" s="2">
        <f>COUNT(K4:M34)/31*100</f>
        <v>100</v>
      </c>
    </row>
    <row r="41" spans="1:14">
      <c r="A41" t="s">
        <v>26</v>
      </c>
      <c r="C41" s="4">
        <f>PERCENTILE(B4:M34,0.98)</f>
        <v>23.923999999999999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100</v>
      </c>
      <c r="D42" s="3">
        <f>COUNT(D4:D34)/11*100</f>
        <v>100</v>
      </c>
      <c r="E42" s="3">
        <f>COUNT(E4:E34)/10*100</f>
        <v>90</v>
      </c>
      <c r="F42" s="3">
        <f>COUNT(F4:F34)/10*100</f>
        <v>100</v>
      </c>
      <c r="G42" s="3">
        <f>COUNT(G4:G34)/10*100</f>
        <v>100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90</v>
      </c>
      <c r="K42" s="3">
        <f>COUNT(K4:K34)/10*100</f>
        <v>110.00000000000001</v>
      </c>
      <c r="L42" s="3">
        <f>COUNT(L4:L34)/10*100</f>
        <v>100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D39" sqref="D39"/>
    </sheetView>
  </sheetViews>
  <sheetFormatPr defaultRowHeight="12.75"/>
  <cols>
    <col min="1" max="1" width="10.7109375" customWidth="1"/>
    <col min="2" max="2" width="9" customWidth="1"/>
    <col min="13" max="13" width="10" customWidth="1"/>
    <col min="14" max="14" width="8.7109375" customWidth="1"/>
  </cols>
  <sheetData>
    <row r="1" spans="1:13">
      <c r="F1" t="s">
        <v>29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9.1999999999999993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10.5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21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>
        <v>23.7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12.3</v>
      </c>
      <c r="D8" s="3"/>
      <c r="E8" s="3"/>
      <c r="F8" s="3"/>
      <c r="G8" s="3">
        <v>2.7</v>
      </c>
      <c r="H8" s="3"/>
      <c r="I8" s="3"/>
      <c r="J8" s="3"/>
      <c r="K8" s="3"/>
      <c r="L8" s="3"/>
      <c r="M8" s="3"/>
    </row>
    <row r="9" spans="1:13">
      <c r="A9">
        <f t="shared" si="0"/>
        <v>6</v>
      </c>
      <c r="B9" s="3"/>
      <c r="C9" s="3"/>
      <c r="D9" s="3"/>
      <c r="E9" s="3">
        <v>7.9</v>
      </c>
      <c r="F9" s="3"/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16.600000000000001</v>
      </c>
      <c r="M11" s="3"/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9.6999999999999993</v>
      </c>
      <c r="K12" s="3"/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>
        <f t="shared" si="0"/>
        <v>11</v>
      </c>
      <c r="B14" s="3"/>
      <c r="C14" s="3"/>
      <c r="D14" s="3"/>
      <c r="E14" s="3"/>
      <c r="F14" s="3"/>
      <c r="G14" s="3"/>
      <c r="H14" s="3">
        <v>15.9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10.4</v>
      </c>
      <c r="C15" s="3"/>
      <c r="D15" s="3"/>
      <c r="E15" s="3"/>
      <c r="F15" s="3">
        <v>15.7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9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10.5</v>
      </c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/>
      <c r="K18" s="3">
        <v>9.1999999999999993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14.8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7.4</v>
      </c>
      <c r="D20" s="3"/>
      <c r="E20" s="3"/>
      <c r="F20" s="3"/>
      <c r="G20" s="3">
        <v>10.9</v>
      </c>
      <c r="H20" s="3"/>
      <c r="I20" s="3"/>
      <c r="J20" s="3"/>
      <c r="K20" s="3"/>
      <c r="L20" s="3"/>
      <c r="M20" s="3"/>
    </row>
    <row r="21" spans="1:13">
      <c r="A21">
        <f t="shared" si="0"/>
        <v>18</v>
      </c>
      <c r="B21" s="3"/>
      <c r="C21" s="3"/>
      <c r="D21" s="3"/>
      <c r="E21" s="3">
        <v>12</v>
      </c>
      <c r="F21" s="3"/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29.5</v>
      </c>
      <c r="K24" s="3"/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>
        <f t="shared" si="0"/>
        <v>23</v>
      </c>
      <c r="B26" s="3"/>
      <c r="C26" s="3"/>
      <c r="D26" s="3"/>
      <c r="E26" s="3"/>
      <c r="F26" s="3"/>
      <c r="G26" s="3"/>
      <c r="H26" s="3">
        <v>17.5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>
        <v>11.4</v>
      </c>
      <c r="C27" s="3"/>
      <c r="D27" s="3"/>
      <c r="E27" s="3"/>
      <c r="F27" s="3">
        <v>9.3000000000000007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9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7.6</v>
      </c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/>
      <c r="K30" s="3">
        <v>13.6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>
        <v>15.4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12.7</v>
      </c>
      <c r="H32" s="3"/>
      <c r="I32" s="3"/>
      <c r="J32" s="3"/>
      <c r="K32" s="3"/>
      <c r="L32" s="3"/>
      <c r="M32" s="3"/>
    </row>
    <row r="33" spans="1:14">
      <c r="A33">
        <f t="shared" si="0"/>
        <v>30</v>
      </c>
      <c r="B33" s="3"/>
      <c r="C33" s="3"/>
      <c r="D33" s="3"/>
      <c r="E33" s="3">
        <v>15</v>
      </c>
      <c r="F33" s="3"/>
      <c r="G33" s="3"/>
      <c r="H33" s="3"/>
      <c r="I33" s="3"/>
      <c r="J33" s="3"/>
      <c r="K33" s="3"/>
      <c r="L33" s="3"/>
      <c r="M33" s="3"/>
    </row>
    <row r="34" spans="1:14">
      <c r="A34">
        <f t="shared" si="0"/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4">
      <c r="A35" t="s">
        <v>2</v>
      </c>
      <c r="B35" s="2">
        <f>MAX(B4:B34)</f>
        <v>11.4</v>
      </c>
      <c r="C35" s="2">
        <f t="shared" ref="C35:M35" si="1">MAX(C4:C34)</f>
        <v>12.3</v>
      </c>
      <c r="D35" s="2">
        <f t="shared" si="1"/>
        <v>9.1999999999999993</v>
      </c>
      <c r="E35" s="2">
        <f t="shared" si="1"/>
        <v>15</v>
      </c>
      <c r="F35" s="2">
        <f t="shared" si="1"/>
        <v>15.7</v>
      </c>
      <c r="G35" s="2">
        <f t="shared" si="1"/>
        <v>12.7</v>
      </c>
      <c r="H35" s="2">
        <f>MAX(H4:H34)</f>
        <v>17.5</v>
      </c>
      <c r="I35" s="2">
        <f>MAX(I4:I34)</f>
        <v>23.7</v>
      </c>
      <c r="J35" s="2">
        <f t="shared" si="1"/>
        <v>29.5</v>
      </c>
      <c r="K35" s="2">
        <f>MAX(K4:K34)</f>
        <v>21</v>
      </c>
      <c r="L35" s="2">
        <f t="shared" si="1"/>
        <v>16.600000000000001</v>
      </c>
      <c r="M35" s="2">
        <f t="shared" si="1"/>
        <v>10.5</v>
      </c>
    </row>
    <row r="37" spans="1:14">
      <c r="A37" t="s">
        <v>3</v>
      </c>
      <c r="B37">
        <f>MAX(B4:M34)</f>
        <v>29.5</v>
      </c>
      <c r="D37" t="s">
        <v>4</v>
      </c>
      <c r="E37" s="2">
        <f>AVERAGE(B4:M34)</f>
        <v>12.772413793103448</v>
      </c>
      <c r="G37" t="s">
        <v>5</v>
      </c>
      <c r="H37" s="2">
        <f>STDEV(B4:M34)</f>
        <v>5.4030346335398933</v>
      </c>
      <c r="J37" t="s">
        <v>6</v>
      </c>
      <c r="K37">
        <f>COUNT(B4:M34)</f>
        <v>29</v>
      </c>
      <c r="M37" t="s">
        <v>21</v>
      </c>
      <c r="N37" s="2">
        <f xml:space="preserve"> K37/122*100</f>
        <v>23.770491803278688</v>
      </c>
    </row>
    <row r="39" spans="1:14">
      <c r="C39" t="s">
        <v>18</v>
      </c>
      <c r="D39" s="2">
        <f xml:space="preserve"> COUNT(B4:D34)/30*100</f>
        <v>23.333333333333332</v>
      </c>
      <c r="F39" t="s">
        <v>20</v>
      </c>
      <c r="G39" s="2">
        <f>COUNT(E4:G34)/30*100</f>
        <v>26.666666666666668</v>
      </c>
      <c r="I39" t="s">
        <v>19</v>
      </c>
      <c r="J39" s="2">
        <f xml:space="preserve"> COUNT(H4:J34)/31*100</f>
        <v>22.58064516129032</v>
      </c>
      <c r="L39" t="s">
        <v>22</v>
      </c>
      <c r="M39" s="2">
        <f>COUNT(K4:M34)/31*100</f>
        <v>22.58064516129032</v>
      </c>
    </row>
    <row r="41" spans="1:14">
      <c r="A41" t="s">
        <v>26</v>
      </c>
      <c r="C41" s="4">
        <f>PERCENTILE(B4:M34,0.98)</f>
        <v>26.251999999999988</v>
      </c>
    </row>
    <row r="42" spans="1:14">
      <c r="A42" t="s">
        <v>25</v>
      </c>
      <c r="B42" s="3">
        <f>COUNT(B4:B34)/11*100</f>
        <v>18.181818181818183</v>
      </c>
      <c r="C42" s="3">
        <f>COUNT(C4:C34)/9*100</f>
        <v>22.222222222222221</v>
      </c>
      <c r="D42" s="3">
        <f>COUNT(D4:D34)/11*100</f>
        <v>27.27272727272727</v>
      </c>
      <c r="E42" s="3">
        <f>COUNT(E4:E34)/10*100</f>
        <v>30</v>
      </c>
      <c r="F42" s="3">
        <f>COUNT(F4:F34)/10*100</f>
        <v>20</v>
      </c>
      <c r="G42" s="3">
        <f>COUNT(G4:G34)/10*100</f>
        <v>30</v>
      </c>
      <c r="H42" s="3">
        <f>COUNT(H4:H34)/11*100</f>
        <v>18.181818181818183</v>
      </c>
      <c r="I42" s="3">
        <f>COUNT(I4:I34)/10*100</f>
        <v>30</v>
      </c>
      <c r="J42" s="3">
        <f>COUNT(J4:J34)/10*100</f>
        <v>20</v>
      </c>
      <c r="K42" s="3">
        <f>COUNT(K4:K34)/10*100</f>
        <v>30</v>
      </c>
      <c r="L42" s="3">
        <f>COUNT(L4:L34)/10*100</f>
        <v>10</v>
      </c>
      <c r="M42" s="3">
        <f>COUNT(M4:M34)/11*100</f>
        <v>27.27272727272727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7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9.1999999999999993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20.2</v>
      </c>
      <c r="M5" s="3">
        <v>13.2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12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>
        <f t="shared" si="0"/>
        <v>5</v>
      </c>
      <c r="B8" s="3"/>
      <c r="C8" s="3">
        <v>12.1</v>
      </c>
      <c r="D8" s="3"/>
      <c r="E8" s="3"/>
      <c r="F8" s="3"/>
      <c r="G8" s="3">
        <v>11.3</v>
      </c>
      <c r="H8" s="3">
        <v>5.9</v>
      </c>
      <c r="I8" s="3"/>
      <c r="J8" s="3"/>
      <c r="K8" s="3"/>
      <c r="L8" s="3"/>
      <c r="M8" s="3"/>
    </row>
    <row r="9" spans="1:13">
      <c r="A9">
        <f t="shared" si="0"/>
        <v>6</v>
      </c>
      <c r="B9" s="3">
        <v>7.5</v>
      </c>
      <c r="C9" s="3"/>
      <c r="D9" s="3"/>
      <c r="E9" s="3">
        <v>9.5</v>
      </c>
      <c r="F9" s="3">
        <v>9.6999999999999993</v>
      </c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>
        <v>14.4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10.6</v>
      </c>
      <c r="M11" s="3">
        <v>11.1</v>
      </c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/>
      <c r="K12" s="3">
        <v>7.2</v>
      </c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>
        <v>19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10.7</v>
      </c>
      <c r="D14" s="3"/>
      <c r="E14" s="3"/>
      <c r="F14" s="3"/>
      <c r="G14" s="3">
        <v>16</v>
      </c>
      <c r="H14" s="3">
        <v>11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7.4</v>
      </c>
      <c r="C15" s="3"/>
      <c r="D15" s="3"/>
      <c r="E15" s="3">
        <v>11.9</v>
      </c>
      <c r="F15" s="3">
        <v>13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12.6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13.5</v>
      </c>
      <c r="M17" s="3">
        <v>5.6</v>
      </c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>
        <v>11.2</v>
      </c>
      <c r="K18" s="3">
        <v>13.6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5.2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7.6</v>
      </c>
      <c r="D20" s="3"/>
      <c r="E20" s="3"/>
      <c r="F20" s="3"/>
      <c r="G20" s="3">
        <v>14</v>
      </c>
      <c r="H20" s="3">
        <v>5.2</v>
      </c>
      <c r="I20" s="3"/>
      <c r="J20" s="3"/>
      <c r="K20" s="3"/>
      <c r="L20" s="3"/>
      <c r="M20" s="3"/>
    </row>
    <row r="21" spans="1:13">
      <c r="A21">
        <f t="shared" si="0"/>
        <v>18</v>
      </c>
      <c r="B21" s="3">
        <v>8.6</v>
      </c>
      <c r="C21" s="3"/>
      <c r="D21" s="3"/>
      <c r="E21" s="3">
        <v>11.2</v>
      </c>
      <c r="F21" s="3">
        <v>7.4</v>
      </c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>
        <v>8.8000000000000007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10.7</v>
      </c>
      <c r="M23" s="3">
        <v>6</v>
      </c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18.2</v>
      </c>
      <c r="K24" s="3">
        <v>8.8000000000000007</v>
      </c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>
        <v>6.2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15.6</v>
      </c>
      <c r="D26" s="3"/>
      <c r="E26" s="3"/>
      <c r="F26" s="3"/>
      <c r="G26" s="3">
        <v>19.7</v>
      </c>
      <c r="H26" s="3">
        <v>19.5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>
        <v>7.9</v>
      </c>
      <c r="C27" s="3"/>
      <c r="D27" s="3"/>
      <c r="E27" s="3">
        <v>7.3</v>
      </c>
      <c r="F27" s="3">
        <v>11.7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8.3000000000000007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6.1</v>
      </c>
      <c r="M29" s="3">
        <v>7.7</v>
      </c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18.3</v>
      </c>
      <c r="K30" s="3">
        <v>8.4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>
        <v>6.9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10</v>
      </c>
      <c r="H32" s="3">
        <v>4.4000000000000004</v>
      </c>
      <c r="I32" s="3"/>
      <c r="J32" s="3"/>
      <c r="K32" s="3"/>
      <c r="L32" s="3"/>
      <c r="M32" s="3"/>
    </row>
    <row r="33" spans="1:14">
      <c r="A33">
        <f t="shared" si="0"/>
        <v>30</v>
      </c>
      <c r="B33" s="3">
        <v>10</v>
      </c>
      <c r="C33" s="3"/>
      <c r="D33" s="3"/>
      <c r="E33" s="3">
        <v>21.9</v>
      </c>
      <c r="F33" s="3">
        <v>3.2</v>
      </c>
      <c r="G33" s="3"/>
      <c r="H33" s="3"/>
      <c r="I33" s="3"/>
      <c r="J33" s="3"/>
      <c r="K33" s="3"/>
      <c r="L33" s="3"/>
      <c r="M33" s="3"/>
    </row>
    <row r="34" spans="1:14">
      <c r="A34">
        <f t="shared" si="0"/>
        <v>31</v>
      </c>
      <c r="B34" s="3"/>
      <c r="C34" s="3"/>
      <c r="D34" s="3">
        <v>7.3</v>
      </c>
      <c r="E34" s="3"/>
      <c r="F34" s="3"/>
      <c r="G34" s="3"/>
      <c r="H34" s="3"/>
      <c r="I34" s="3"/>
      <c r="J34" s="3"/>
      <c r="K34" s="3"/>
      <c r="L34" s="3"/>
      <c r="M34" s="3"/>
    </row>
    <row r="35" spans="1:14">
      <c r="A35" t="s">
        <v>2</v>
      </c>
      <c r="B35" s="2">
        <f>MAX(B4:B34)</f>
        <v>10</v>
      </c>
      <c r="C35" s="2">
        <f t="shared" ref="C35:M35" si="1">MAX(C4:C34)</f>
        <v>15.6</v>
      </c>
      <c r="D35" s="2">
        <f t="shared" si="1"/>
        <v>14.4</v>
      </c>
      <c r="E35" s="2">
        <f t="shared" si="1"/>
        <v>21.9</v>
      </c>
      <c r="F35" s="2">
        <f t="shared" si="1"/>
        <v>13</v>
      </c>
      <c r="G35" s="2">
        <f t="shared" si="1"/>
        <v>19.7</v>
      </c>
      <c r="H35" s="2">
        <f>MAX(H4:H34)</f>
        <v>19.5</v>
      </c>
      <c r="I35" s="2">
        <f>MAX(I4:I34)</f>
        <v>19</v>
      </c>
      <c r="J35" s="2">
        <f t="shared" si="1"/>
        <v>18.3</v>
      </c>
      <c r="K35" s="2">
        <f t="shared" si="1"/>
        <v>13.6</v>
      </c>
      <c r="L35" s="2">
        <f t="shared" si="1"/>
        <v>20.2</v>
      </c>
      <c r="M35" s="2">
        <f t="shared" si="1"/>
        <v>13.2</v>
      </c>
    </row>
    <row r="37" spans="1:14">
      <c r="A37" t="s">
        <v>3</v>
      </c>
      <c r="B37">
        <f>MAX(B4:M34)</f>
        <v>21.9</v>
      </c>
      <c r="D37" t="s">
        <v>4</v>
      </c>
      <c r="E37" s="2">
        <f>AVERAGE(B4:M34)</f>
        <v>10.728070175438594</v>
      </c>
      <c r="G37" t="s">
        <v>5</v>
      </c>
      <c r="H37" s="2">
        <f>STDEV(B4:M34)</f>
        <v>4.3872686909301599</v>
      </c>
      <c r="J37" t="s">
        <v>6</v>
      </c>
      <c r="K37">
        <f>COUNT(B4:M34)</f>
        <v>57</v>
      </c>
      <c r="M37" t="s">
        <v>21</v>
      </c>
      <c r="N37" s="2">
        <f xml:space="preserve"> K37/61*100</f>
        <v>93.442622950819683</v>
      </c>
    </row>
    <row r="39" spans="1:14">
      <c r="C39" t="s">
        <v>18</v>
      </c>
      <c r="D39" s="2">
        <f xml:space="preserve"> COUNT(B4:D34)/15*100</f>
        <v>100</v>
      </c>
      <c r="F39" t="s">
        <v>20</v>
      </c>
      <c r="G39" s="2">
        <f>COUNT(E4:G34)/16*100</f>
        <v>93.75</v>
      </c>
      <c r="I39" t="s">
        <v>19</v>
      </c>
      <c r="J39" s="2">
        <f xml:space="preserve"> COUNT(H4:J34)/15*100</f>
        <v>80</v>
      </c>
      <c r="L39" t="s">
        <v>22</v>
      </c>
      <c r="M39">
        <f>COUNT(K4:M34)/15*100</f>
        <v>100</v>
      </c>
    </row>
    <row r="41" spans="1:14">
      <c r="A41" t="s">
        <v>26</v>
      </c>
      <c r="C41" s="4">
        <f>PERCENTILE(B4:M34,0.98)</f>
        <v>20.139999999999997</v>
      </c>
    </row>
    <row r="42" spans="1:14">
      <c r="A42" t="s">
        <v>25</v>
      </c>
      <c r="B42" s="3">
        <f>COUNT(B4:B34)/5*100</f>
        <v>100</v>
      </c>
      <c r="C42" s="3">
        <f>COUNT(C4:C34)/5*100</f>
        <v>80</v>
      </c>
      <c r="D42" s="3">
        <f>COUNT(D4:D34)/5*100</f>
        <v>120</v>
      </c>
      <c r="E42" s="3">
        <f>COUNT(E4:E34)/5*100</f>
        <v>100</v>
      </c>
      <c r="F42" s="3">
        <f>COUNT(F4:F34)/5*100</f>
        <v>100</v>
      </c>
      <c r="G42" s="3">
        <f t="shared" ref="G42:M42" si="2">COUNT(G4:G34)/5*100</f>
        <v>100</v>
      </c>
      <c r="H42" s="3">
        <f>COUNT(H4:H34)/5*100</f>
        <v>100</v>
      </c>
      <c r="I42" s="3">
        <f>COUNT(I4:I34)/6*100</f>
        <v>66.666666666666657</v>
      </c>
      <c r="J42" s="3">
        <f t="shared" si="2"/>
        <v>60</v>
      </c>
      <c r="K42" s="3">
        <f t="shared" si="2"/>
        <v>100</v>
      </c>
      <c r="L42" s="3">
        <f t="shared" si="2"/>
        <v>100</v>
      </c>
      <c r="M42" s="3">
        <f t="shared" si="2"/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12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7.9</v>
      </c>
      <c r="E4" s="3"/>
      <c r="F4" s="3"/>
      <c r="G4" s="3"/>
      <c r="H4" s="3"/>
      <c r="I4" s="3">
        <v>6.5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10.1</v>
      </c>
      <c r="D5" s="3"/>
      <c r="E5" s="3"/>
      <c r="F5" s="3"/>
      <c r="G5" s="3">
        <v>14.9</v>
      </c>
      <c r="H5" s="3">
        <v>15.3</v>
      </c>
      <c r="I5" s="3"/>
      <c r="J5" s="3"/>
      <c r="K5" s="3"/>
      <c r="L5" s="3">
        <v>8</v>
      </c>
      <c r="M5" s="3">
        <v>6.4</v>
      </c>
    </row>
    <row r="6" spans="1:13">
      <c r="A6">
        <f t="shared" si="0"/>
        <v>3</v>
      </c>
      <c r="B6" s="3">
        <v>10.6</v>
      </c>
      <c r="C6" s="3"/>
      <c r="D6" s="3"/>
      <c r="E6" s="3">
        <v>8.1</v>
      </c>
      <c r="F6" s="3">
        <v>7.7</v>
      </c>
      <c r="G6" s="3"/>
      <c r="H6" s="3"/>
      <c r="I6" s="3"/>
      <c r="J6" s="3">
        <v>5.2</v>
      </c>
      <c r="K6" s="3">
        <v>18.3</v>
      </c>
      <c r="L6" s="3"/>
      <c r="M6" s="3"/>
    </row>
    <row r="7" spans="1:13">
      <c r="A7">
        <f t="shared" si="0"/>
        <v>4</v>
      </c>
      <c r="B7" s="3"/>
      <c r="C7" s="3"/>
      <c r="D7" s="3">
        <v>4.0999999999999996</v>
      </c>
      <c r="E7" s="3"/>
      <c r="F7" s="3"/>
      <c r="G7" s="3"/>
      <c r="H7" s="3"/>
      <c r="I7" s="3">
        <v>12.3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7.5</v>
      </c>
      <c r="D8" s="3"/>
      <c r="E8" s="3"/>
      <c r="F8" s="3"/>
      <c r="G8" s="3">
        <v>8.6</v>
      </c>
      <c r="H8" s="3">
        <v>4.5999999999999996</v>
      </c>
      <c r="I8" s="3"/>
      <c r="J8" s="3"/>
      <c r="K8" s="3"/>
      <c r="L8" s="3"/>
      <c r="M8" s="3">
        <v>10.3</v>
      </c>
    </row>
    <row r="9" spans="1:13">
      <c r="A9">
        <f t="shared" si="0"/>
        <v>6</v>
      </c>
      <c r="B9" s="3">
        <v>7.7</v>
      </c>
      <c r="C9" s="3"/>
      <c r="D9" s="3"/>
      <c r="E9" s="3">
        <v>7.5</v>
      </c>
      <c r="F9" s="3">
        <v>12.2</v>
      </c>
      <c r="G9" s="3"/>
      <c r="H9" s="3"/>
      <c r="I9" s="3"/>
      <c r="J9" s="3">
        <v>5.2</v>
      </c>
      <c r="K9" s="3">
        <v>9.6999999999999993</v>
      </c>
      <c r="L9" s="3"/>
      <c r="M9" s="3"/>
    </row>
    <row r="10" spans="1:13">
      <c r="A10">
        <f t="shared" si="0"/>
        <v>7</v>
      </c>
      <c r="B10" s="3"/>
      <c r="C10" s="3"/>
      <c r="D10" s="3">
        <v>13.9</v>
      </c>
      <c r="E10" s="3"/>
      <c r="F10" s="3"/>
      <c r="G10" s="3"/>
      <c r="H10" s="3"/>
      <c r="I10" s="3">
        <v>10.6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5.7</v>
      </c>
      <c r="D11" s="3"/>
      <c r="E11" s="3"/>
      <c r="F11" s="3"/>
      <c r="G11" s="3">
        <v>11.7</v>
      </c>
      <c r="H11" s="3">
        <v>11.6</v>
      </c>
      <c r="I11" s="3"/>
      <c r="J11" s="3"/>
      <c r="K11" s="3"/>
      <c r="L11" s="3"/>
      <c r="M11" s="3">
        <v>5.8</v>
      </c>
    </row>
    <row r="12" spans="1:13">
      <c r="A12">
        <f t="shared" si="0"/>
        <v>9</v>
      </c>
      <c r="B12" s="3">
        <v>2.1</v>
      </c>
      <c r="C12" s="3"/>
      <c r="D12" s="3"/>
      <c r="E12" s="3">
        <v>8.1999999999999993</v>
      </c>
      <c r="F12" s="3">
        <v>24.8</v>
      </c>
      <c r="G12" s="3"/>
      <c r="H12" s="3"/>
      <c r="I12" s="3"/>
      <c r="J12" s="3">
        <v>7</v>
      </c>
      <c r="K12" s="3">
        <v>10.199999999999999</v>
      </c>
      <c r="L12" s="3"/>
      <c r="M12" s="3"/>
    </row>
    <row r="13" spans="1:13">
      <c r="A13">
        <f t="shared" si="0"/>
        <v>10</v>
      </c>
      <c r="B13" s="3"/>
      <c r="C13" s="3"/>
      <c r="D13" s="3">
        <v>10.6</v>
      </c>
      <c r="E13" s="3"/>
      <c r="F13" s="3"/>
      <c r="G13" s="3"/>
      <c r="H13" s="3"/>
      <c r="I13" s="3">
        <v>21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11.7</v>
      </c>
      <c r="D14" s="3"/>
      <c r="E14" s="3"/>
      <c r="F14" s="3"/>
      <c r="G14" s="3">
        <v>15.4</v>
      </c>
      <c r="H14" s="3">
        <v>11.4</v>
      </c>
      <c r="I14" s="3"/>
      <c r="J14" s="3"/>
      <c r="K14" s="3"/>
      <c r="L14" s="3">
        <v>18.600000000000001</v>
      </c>
      <c r="M14" s="3">
        <v>4.2</v>
      </c>
    </row>
    <row r="15" spans="1:13">
      <c r="A15">
        <f t="shared" si="0"/>
        <v>12</v>
      </c>
      <c r="B15" s="3">
        <v>9.1</v>
      </c>
      <c r="C15" s="3"/>
      <c r="D15" s="3"/>
      <c r="E15" s="3">
        <v>7.8</v>
      </c>
      <c r="F15" s="3">
        <v>17.600000000000001</v>
      </c>
      <c r="G15" s="3"/>
      <c r="H15" s="3"/>
      <c r="I15" s="3"/>
      <c r="J15" s="3">
        <v>4.8</v>
      </c>
      <c r="K15" s="3">
        <v>17.100000000000001</v>
      </c>
      <c r="L15" s="3"/>
      <c r="M15" s="3"/>
    </row>
    <row r="16" spans="1:13">
      <c r="A16">
        <f t="shared" si="0"/>
        <v>13</v>
      </c>
      <c r="B16" s="3"/>
      <c r="C16" s="3"/>
      <c r="D16" s="3">
        <v>7.6</v>
      </c>
      <c r="E16" s="3"/>
      <c r="F16" s="3"/>
      <c r="G16" s="3"/>
      <c r="H16" s="3"/>
      <c r="I16" s="3">
        <v>23.5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15.5</v>
      </c>
      <c r="D17" s="3"/>
      <c r="E17" s="3"/>
      <c r="F17" s="3"/>
      <c r="G17" s="3">
        <v>15.1</v>
      </c>
      <c r="H17" s="3">
        <v>9.3000000000000007</v>
      </c>
      <c r="I17" s="3"/>
      <c r="J17" s="3"/>
      <c r="K17" s="3"/>
      <c r="L17" s="3">
        <v>10</v>
      </c>
      <c r="M17" s="3">
        <v>8.3000000000000007</v>
      </c>
    </row>
    <row r="18" spans="1:13">
      <c r="A18">
        <f t="shared" si="0"/>
        <v>15</v>
      </c>
      <c r="B18" s="3">
        <v>2.2999999999999998</v>
      </c>
      <c r="C18" s="3"/>
      <c r="D18" s="3"/>
      <c r="E18" s="3">
        <v>10.4</v>
      </c>
      <c r="F18" s="3">
        <v>22.5</v>
      </c>
      <c r="G18" s="3"/>
      <c r="H18" s="3"/>
      <c r="I18" s="3"/>
      <c r="J18" s="3">
        <v>13.5</v>
      </c>
      <c r="K18" s="3">
        <v>9.5</v>
      </c>
      <c r="L18" s="3"/>
      <c r="M18" s="3"/>
    </row>
    <row r="19" spans="1:13">
      <c r="A19">
        <f t="shared" si="0"/>
        <v>16</v>
      </c>
      <c r="B19" s="3"/>
      <c r="C19" s="3"/>
      <c r="D19" s="3">
        <v>8.6999999999999993</v>
      </c>
      <c r="E19" s="3"/>
      <c r="F19" s="3"/>
      <c r="G19" s="3"/>
      <c r="H19" s="3"/>
      <c r="I19" s="3">
        <v>4.4000000000000004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4.5999999999999996</v>
      </c>
      <c r="D20" s="3"/>
      <c r="E20" s="3"/>
      <c r="F20" s="3"/>
      <c r="G20" s="3"/>
      <c r="H20" s="3">
        <v>5.9</v>
      </c>
      <c r="I20" s="3"/>
      <c r="J20" s="3"/>
      <c r="K20" s="3"/>
      <c r="L20" s="3">
        <v>10.4</v>
      </c>
      <c r="M20" s="3">
        <v>4.5999999999999996</v>
      </c>
    </row>
    <row r="21" spans="1:13">
      <c r="A21">
        <f t="shared" si="0"/>
        <v>18</v>
      </c>
      <c r="B21" s="3">
        <v>4.0999999999999996</v>
      </c>
      <c r="C21" s="3"/>
      <c r="D21" s="3"/>
      <c r="E21" s="3">
        <v>7.6</v>
      </c>
      <c r="F21" s="3">
        <v>11</v>
      </c>
      <c r="G21" s="3"/>
      <c r="H21" s="3"/>
      <c r="I21" s="3"/>
      <c r="J21" s="3">
        <v>14.7</v>
      </c>
      <c r="K21" s="3">
        <v>11.2</v>
      </c>
      <c r="L21" s="3"/>
      <c r="M21" s="3"/>
    </row>
    <row r="22" spans="1:13">
      <c r="A22">
        <f t="shared" si="0"/>
        <v>19</v>
      </c>
      <c r="B22" s="3"/>
      <c r="C22" s="3"/>
      <c r="D22" s="3">
        <v>7.9</v>
      </c>
      <c r="E22" s="3"/>
      <c r="F22" s="3"/>
      <c r="G22" s="3"/>
      <c r="H22" s="3"/>
      <c r="I22" s="3">
        <v>8.8000000000000007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6.4</v>
      </c>
      <c r="D23" s="3"/>
      <c r="E23" s="3"/>
      <c r="F23" s="3"/>
      <c r="G23" s="3">
        <v>5.2</v>
      </c>
      <c r="H23" s="3">
        <v>6.7</v>
      </c>
      <c r="I23" s="3"/>
      <c r="J23" s="3"/>
      <c r="K23" s="3"/>
      <c r="L23" s="3">
        <v>5.9</v>
      </c>
      <c r="M23" s="3">
        <v>5.9</v>
      </c>
    </row>
    <row r="24" spans="1:13">
      <c r="A24">
        <f t="shared" si="0"/>
        <v>21</v>
      </c>
      <c r="B24" s="3">
        <v>1.8</v>
      </c>
      <c r="C24" s="3"/>
      <c r="D24" s="3"/>
      <c r="E24" s="3">
        <v>16.7</v>
      </c>
      <c r="F24" s="3">
        <v>12.7</v>
      </c>
      <c r="G24" s="3"/>
      <c r="H24" s="3"/>
      <c r="I24" s="3"/>
      <c r="J24" s="3">
        <v>22.3</v>
      </c>
      <c r="K24" s="3">
        <v>6.9</v>
      </c>
      <c r="L24" s="3"/>
      <c r="M24" s="3"/>
    </row>
    <row r="25" spans="1:13">
      <c r="A25">
        <f t="shared" si="0"/>
        <v>22</v>
      </c>
      <c r="B25" s="3"/>
      <c r="C25" s="3"/>
      <c r="D25" s="3">
        <v>5.8</v>
      </c>
      <c r="E25" s="3"/>
      <c r="F25" s="3"/>
      <c r="G25" s="3"/>
      <c r="H25" s="3"/>
      <c r="I25" s="3">
        <v>6.8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5.7</v>
      </c>
      <c r="D26" s="3"/>
      <c r="E26" s="3"/>
      <c r="F26" s="3"/>
      <c r="G26" s="3">
        <v>20</v>
      </c>
      <c r="H26" s="3">
        <v>17.399999999999999</v>
      </c>
      <c r="I26" s="3"/>
      <c r="J26" s="3"/>
      <c r="K26" s="3"/>
      <c r="L26" s="3">
        <v>3.9</v>
      </c>
      <c r="M26" s="3"/>
    </row>
    <row r="27" spans="1:13">
      <c r="A27">
        <f t="shared" si="0"/>
        <v>24</v>
      </c>
      <c r="B27" s="3">
        <v>8.9</v>
      </c>
      <c r="C27" s="3"/>
      <c r="D27" s="3"/>
      <c r="E27" s="3">
        <v>7</v>
      </c>
      <c r="F27" s="3">
        <v>11.3</v>
      </c>
      <c r="G27" s="3"/>
      <c r="H27" s="3"/>
      <c r="I27" s="3"/>
      <c r="J27" s="3">
        <v>6.1</v>
      </c>
      <c r="K27" s="3">
        <v>6.8</v>
      </c>
      <c r="L27" s="3"/>
      <c r="M27" s="3"/>
    </row>
    <row r="28" spans="1:13">
      <c r="A28">
        <f t="shared" si="0"/>
        <v>25</v>
      </c>
      <c r="B28" s="3"/>
      <c r="C28" s="3"/>
      <c r="D28" s="3">
        <v>4.9000000000000004</v>
      </c>
      <c r="E28" s="3"/>
      <c r="F28" s="3"/>
      <c r="G28" s="3"/>
      <c r="H28" s="3"/>
      <c r="I28" s="3">
        <v>9.3000000000000007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10.1</v>
      </c>
      <c r="D29" s="3"/>
      <c r="E29" s="3"/>
      <c r="F29" s="3"/>
      <c r="G29" s="3">
        <v>17.399999999999999</v>
      </c>
      <c r="H29" s="3">
        <v>6.2</v>
      </c>
      <c r="I29" s="3"/>
      <c r="J29" s="3"/>
      <c r="K29" s="3"/>
      <c r="L29" s="3">
        <v>5.3</v>
      </c>
      <c r="M29" s="3">
        <v>7.5</v>
      </c>
    </row>
    <row r="30" spans="1:13">
      <c r="A30">
        <f t="shared" si="0"/>
        <v>27</v>
      </c>
      <c r="B30" s="3">
        <v>6.8</v>
      </c>
      <c r="C30" s="3"/>
      <c r="D30" s="3"/>
      <c r="E30" s="3">
        <v>6.8</v>
      </c>
      <c r="F30" s="3">
        <v>3.9</v>
      </c>
      <c r="G30" s="3"/>
      <c r="H30" s="3"/>
      <c r="I30" s="3"/>
      <c r="J30" s="3">
        <v>13</v>
      </c>
      <c r="K30" s="3"/>
      <c r="L30" s="3"/>
      <c r="M30" s="3"/>
    </row>
    <row r="31" spans="1:13">
      <c r="A31">
        <f t="shared" si="0"/>
        <v>28</v>
      </c>
      <c r="B31" s="3"/>
      <c r="C31" s="3"/>
      <c r="D31" s="3">
        <v>6.2</v>
      </c>
      <c r="E31" s="3"/>
      <c r="F31" s="3"/>
      <c r="G31" s="3"/>
      <c r="H31" s="3"/>
      <c r="I31" s="3">
        <v>6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7.2</v>
      </c>
      <c r="H32" s="3">
        <v>10.8</v>
      </c>
      <c r="I32" s="3"/>
      <c r="J32" s="3"/>
      <c r="K32" s="3"/>
      <c r="L32" s="3">
        <v>14.1</v>
      </c>
      <c r="M32" s="3">
        <v>8.6999999999999993</v>
      </c>
    </row>
    <row r="33" spans="1:14">
      <c r="A33">
        <f t="shared" si="0"/>
        <v>30</v>
      </c>
      <c r="B33" s="3">
        <v>6.2</v>
      </c>
      <c r="C33" s="3"/>
      <c r="D33" s="3"/>
      <c r="E33" s="3">
        <v>9.6</v>
      </c>
      <c r="F33" s="3">
        <v>6.6</v>
      </c>
      <c r="G33" s="3"/>
      <c r="H33" s="3"/>
      <c r="I33" s="3"/>
      <c r="J33" s="3">
        <v>17.2</v>
      </c>
      <c r="K33" s="3"/>
      <c r="L33" s="3"/>
      <c r="M33" s="3"/>
    </row>
    <row r="34" spans="1:14">
      <c r="A34">
        <f t="shared" si="0"/>
        <v>31</v>
      </c>
      <c r="B34" s="3"/>
      <c r="C34" s="3"/>
      <c r="D34" s="3">
        <v>4.2</v>
      </c>
      <c r="E34" s="3"/>
      <c r="F34" s="3"/>
      <c r="G34" s="3"/>
      <c r="H34" s="3"/>
      <c r="I34" s="3">
        <v>10.199999999999999</v>
      </c>
      <c r="J34" s="3"/>
      <c r="K34" s="3"/>
      <c r="L34" s="3"/>
      <c r="M34" s="3"/>
    </row>
    <row r="35" spans="1:14">
      <c r="A35" t="s">
        <v>2</v>
      </c>
      <c r="B35" s="2">
        <f t="shared" ref="B35:M35" si="1">MAX(B4:B34)</f>
        <v>10.6</v>
      </c>
      <c r="C35" s="2">
        <f t="shared" si="1"/>
        <v>15.5</v>
      </c>
      <c r="D35" s="2">
        <f>MAX(D4:D34)</f>
        <v>13.9</v>
      </c>
      <c r="E35" s="2">
        <f t="shared" si="1"/>
        <v>16.7</v>
      </c>
      <c r="F35" s="2">
        <f t="shared" si="1"/>
        <v>24.8</v>
      </c>
      <c r="G35" s="2">
        <f t="shared" si="1"/>
        <v>20</v>
      </c>
      <c r="H35" s="2">
        <f>MAX(H4:H34)</f>
        <v>17.399999999999999</v>
      </c>
      <c r="I35" s="2">
        <f>MAX(I4:I34)</f>
        <v>23.5</v>
      </c>
      <c r="J35" s="2">
        <f t="shared" si="1"/>
        <v>22.3</v>
      </c>
      <c r="K35" s="2">
        <f>MAX(K4:K34)</f>
        <v>18.3</v>
      </c>
      <c r="L35" s="2">
        <f t="shared" si="1"/>
        <v>18.600000000000001</v>
      </c>
      <c r="M35" s="2">
        <f t="shared" si="1"/>
        <v>10.3</v>
      </c>
      <c r="N35" s="2"/>
    </row>
    <row r="37" spans="1:14">
      <c r="A37" t="s">
        <v>3</v>
      </c>
      <c r="B37">
        <f>MAX(B4:M34)</f>
        <v>24.8</v>
      </c>
      <c r="D37" t="s">
        <v>4</v>
      </c>
      <c r="E37" s="2">
        <f>AVERAGE(B4:M34)</f>
        <v>9.6469565217391278</v>
      </c>
      <c r="G37" t="s">
        <v>5</v>
      </c>
      <c r="H37" s="2">
        <f>STDEV(B4:M34)</f>
        <v>4.8629159135547075</v>
      </c>
      <c r="J37" t="s">
        <v>6</v>
      </c>
      <c r="K37">
        <f>COUNT(B4:M34)</f>
        <v>115</v>
      </c>
      <c r="M37" t="s">
        <v>21</v>
      </c>
      <c r="N37" s="2">
        <f xml:space="preserve"> K37/122*100</f>
        <v>94.262295081967224</v>
      </c>
    </row>
    <row r="39" spans="1:14">
      <c r="C39" t="s">
        <v>18</v>
      </c>
      <c r="D39" s="2">
        <f xml:space="preserve"> COUNT(B4:D34)/30*100</f>
        <v>100</v>
      </c>
      <c r="F39" t="s">
        <v>20</v>
      </c>
      <c r="G39" s="2">
        <f>COUNT(E4:G34)/30*100</f>
        <v>96.666666666666671</v>
      </c>
      <c r="I39" t="s">
        <v>19</v>
      </c>
      <c r="J39" s="2">
        <f xml:space="preserve"> COUNT(H4:J34)/31*100</f>
        <v>100</v>
      </c>
      <c r="L39" t="s">
        <v>22</v>
      </c>
      <c r="M39" s="2">
        <f>COUNT(K4:M34)/31*100</f>
        <v>80.645161290322577</v>
      </c>
    </row>
    <row r="41" spans="1:14">
      <c r="A41" t="s">
        <v>26</v>
      </c>
      <c r="C41" s="4">
        <f>PERCENTILE(B4:M34,0.98)</f>
        <v>22.443999999999999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100</v>
      </c>
      <c r="D42" s="3">
        <f>COUNT(D4:D34)/11*100</f>
        <v>100</v>
      </c>
      <c r="E42" s="3">
        <f>COUNT(E4:E34)/10*100</f>
        <v>100</v>
      </c>
      <c r="F42" s="3">
        <f>COUNT(F4:F34)/10*100</f>
        <v>100</v>
      </c>
      <c r="G42" s="3">
        <f>COUNT(G4:G34)/10*100</f>
        <v>90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100</v>
      </c>
      <c r="K42" s="3">
        <f>COUNT(K4:K34)/10*100</f>
        <v>80</v>
      </c>
      <c r="L42" s="3">
        <f>COUNT(L4:L34)/10*100</f>
        <v>80</v>
      </c>
      <c r="M42" s="3">
        <f>COUNT(M4:M34)/11*100</f>
        <v>81.818181818181827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E6:F7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8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>
        <v>9.6</v>
      </c>
      <c r="C4" s="3">
        <v>14.9</v>
      </c>
      <c r="D4" s="3">
        <v>12.9</v>
      </c>
      <c r="E4" s="3">
        <v>11.4</v>
      </c>
      <c r="F4" s="3">
        <v>15.1</v>
      </c>
      <c r="G4" s="3">
        <v>17.8</v>
      </c>
      <c r="H4" s="3">
        <v>5.9</v>
      </c>
      <c r="I4" s="3">
        <v>16.899999999999999</v>
      </c>
      <c r="J4" s="3">
        <v>21.4</v>
      </c>
      <c r="K4" s="3">
        <v>16.899999999999999</v>
      </c>
      <c r="L4" s="3">
        <v>14.2</v>
      </c>
      <c r="M4" s="3">
        <v>24.4</v>
      </c>
    </row>
    <row r="5" spans="1:13">
      <c r="A5">
        <f t="shared" ref="A5:A34" si="0">+A4+1</f>
        <v>2</v>
      </c>
      <c r="B5" s="3">
        <v>12.8</v>
      </c>
      <c r="C5" s="3">
        <v>10.5</v>
      </c>
      <c r="D5" s="3">
        <v>6.5</v>
      </c>
      <c r="E5" s="3">
        <v>9.9</v>
      </c>
      <c r="F5" s="3">
        <v>1.7</v>
      </c>
      <c r="G5" s="3">
        <v>24.2</v>
      </c>
      <c r="H5" s="3">
        <v>15.2</v>
      </c>
      <c r="I5" s="3">
        <v>10.7</v>
      </c>
      <c r="J5" s="3">
        <v>12.5</v>
      </c>
      <c r="K5" s="3">
        <v>15.5</v>
      </c>
      <c r="L5" s="3">
        <v>20.399999999999999</v>
      </c>
      <c r="M5" s="3">
        <v>14.4</v>
      </c>
    </row>
    <row r="6" spans="1:13">
      <c r="A6">
        <f t="shared" si="0"/>
        <v>3</v>
      </c>
      <c r="B6" s="3">
        <v>18.3</v>
      </c>
      <c r="C6" s="3">
        <v>13.3</v>
      </c>
      <c r="D6" s="3">
        <v>7.3</v>
      </c>
      <c r="E6" s="3">
        <v>10.8</v>
      </c>
      <c r="F6" s="3">
        <v>16.100000000000001</v>
      </c>
      <c r="G6" s="3"/>
      <c r="H6" s="3">
        <v>13</v>
      </c>
      <c r="I6" s="3">
        <v>14.4</v>
      </c>
      <c r="J6" s="3">
        <v>7.4</v>
      </c>
      <c r="K6" s="3">
        <v>11.8</v>
      </c>
      <c r="L6" s="3">
        <v>18.2</v>
      </c>
      <c r="M6" s="3">
        <v>8.3000000000000007</v>
      </c>
    </row>
    <row r="7" spans="1:13">
      <c r="A7">
        <f t="shared" si="0"/>
        <v>4</v>
      </c>
      <c r="B7" s="3">
        <v>10.5</v>
      </c>
      <c r="C7" s="3">
        <v>25</v>
      </c>
      <c r="D7" s="3">
        <v>10</v>
      </c>
      <c r="E7" s="3">
        <v>4.2</v>
      </c>
      <c r="F7" s="3">
        <v>4.8</v>
      </c>
      <c r="G7" s="3">
        <v>5.5</v>
      </c>
      <c r="H7" s="3">
        <v>9.3000000000000007</v>
      </c>
      <c r="I7" s="3">
        <v>17.100000000000001</v>
      </c>
      <c r="J7" s="3">
        <v>11.3</v>
      </c>
      <c r="K7" s="3">
        <v>7.5</v>
      </c>
      <c r="L7" s="3">
        <v>27.1</v>
      </c>
      <c r="M7" s="3">
        <v>11</v>
      </c>
    </row>
    <row r="8" spans="1:13">
      <c r="A8">
        <f t="shared" si="0"/>
        <v>5</v>
      </c>
      <c r="B8" s="3"/>
      <c r="C8" s="3">
        <v>15.2</v>
      </c>
      <c r="D8" s="3">
        <v>12.2</v>
      </c>
      <c r="E8" s="3">
        <v>2.8</v>
      </c>
      <c r="F8" s="3">
        <v>7.6</v>
      </c>
      <c r="G8" s="3">
        <v>10.1</v>
      </c>
      <c r="H8" s="3">
        <v>6.3</v>
      </c>
      <c r="I8" s="3">
        <v>8.6999999999999993</v>
      </c>
      <c r="J8" s="3">
        <v>16.7</v>
      </c>
      <c r="K8" s="3">
        <v>5.0999999999999996</v>
      </c>
      <c r="L8" s="3">
        <v>26.2</v>
      </c>
      <c r="M8" s="3">
        <v>20.2</v>
      </c>
    </row>
    <row r="9" spans="1:13">
      <c r="A9">
        <f t="shared" si="0"/>
        <v>6</v>
      </c>
      <c r="B9" s="3">
        <v>11.1</v>
      </c>
      <c r="C9" s="3">
        <v>19.2</v>
      </c>
      <c r="D9" s="3">
        <v>12</v>
      </c>
      <c r="E9" s="3">
        <v>8.1999999999999993</v>
      </c>
      <c r="F9" s="3">
        <v>10.199999999999999</v>
      </c>
      <c r="G9" s="3">
        <v>7.8</v>
      </c>
      <c r="H9" s="3">
        <v>6.7</v>
      </c>
      <c r="I9" s="3">
        <v>6.6</v>
      </c>
      <c r="J9" s="3">
        <v>23.1</v>
      </c>
      <c r="K9" s="3">
        <v>6.3</v>
      </c>
      <c r="L9" s="3">
        <v>15.4</v>
      </c>
      <c r="M9" s="3">
        <v>12.1</v>
      </c>
    </row>
    <row r="10" spans="1:13">
      <c r="A10">
        <f t="shared" si="0"/>
        <v>7</v>
      </c>
      <c r="B10" s="3">
        <v>11.8</v>
      </c>
      <c r="C10" s="3"/>
      <c r="D10" s="3">
        <v>8.9</v>
      </c>
      <c r="E10" s="3">
        <v>9.9</v>
      </c>
      <c r="F10" s="3">
        <v>18.3</v>
      </c>
      <c r="G10" s="3">
        <v>4.5999999999999996</v>
      </c>
      <c r="H10" s="3">
        <v>11.1</v>
      </c>
      <c r="I10" s="3">
        <v>9.8000000000000007</v>
      </c>
      <c r="J10" s="3">
        <v>11.2</v>
      </c>
      <c r="K10" s="3">
        <v>7.4</v>
      </c>
      <c r="L10" s="3">
        <v>7</v>
      </c>
      <c r="M10" s="3">
        <v>12.4</v>
      </c>
    </row>
    <row r="11" spans="1:13">
      <c r="A11">
        <f t="shared" si="0"/>
        <v>8</v>
      </c>
      <c r="B11" s="3">
        <v>9.1</v>
      </c>
      <c r="C11" s="3">
        <v>15.9</v>
      </c>
      <c r="D11" s="3">
        <v>17.100000000000001</v>
      </c>
      <c r="E11" s="3">
        <v>5.9</v>
      </c>
      <c r="F11" s="3">
        <v>17.100000000000001</v>
      </c>
      <c r="G11" s="3">
        <v>19.100000000000001</v>
      </c>
      <c r="H11" s="3">
        <v>15</v>
      </c>
      <c r="I11" s="3">
        <v>12.6</v>
      </c>
      <c r="J11" s="3">
        <v>8.6999999999999993</v>
      </c>
      <c r="K11" s="3">
        <v>7.6</v>
      </c>
      <c r="L11" s="3">
        <v>16.3</v>
      </c>
      <c r="M11" s="3">
        <v>11.7</v>
      </c>
    </row>
    <row r="12" spans="1:13">
      <c r="A12">
        <f t="shared" si="0"/>
        <v>9</v>
      </c>
      <c r="B12" s="3">
        <v>8.4</v>
      </c>
      <c r="C12" s="3"/>
      <c r="D12" s="3">
        <v>18.399999999999999</v>
      </c>
      <c r="E12" s="3">
        <v>10.8</v>
      </c>
      <c r="F12" s="3">
        <v>22.5</v>
      </c>
      <c r="G12" s="3">
        <v>12.7</v>
      </c>
      <c r="H12" s="3">
        <v>11.6</v>
      </c>
      <c r="I12" s="3">
        <v>21.6</v>
      </c>
      <c r="J12" s="3">
        <v>10.5</v>
      </c>
      <c r="K12" s="3">
        <v>9.6999999999999993</v>
      </c>
      <c r="L12" s="3">
        <v>15.6</v>
      </c>
      <c r="M12" s="3">
        <v>9</v>
      </c>
    </row>
    <row r="13" spans="1:13">
      <c r="A13">
        <f t="shared" si="0"/>
        <v>10</v>
      </c>
      <c r="B13" s="3">
        <v>3.8</v>
      </c>
      <c r="C13" s="3">
        <v>8.9</v>
      </c>
      <c r="D13" s="3">
        <v>6.1</v>
      </c>
      <c r="E13" s="3">
        <v>8.3000000000000007</v>
      </c>
      <c r="F13" s="3">
        <v>23.2</v>
      </c>
      <c r="G13" s="3">
        <v>13</v>
      </c>
      <c r="H13" s="3">
        <v>7.3</v>
      </c>
      <c r="I13" s="3">
        <v>21</v>
      </c>
      <c r="J13" s="3">
        <v>8.3000000000000007</v>
      </c>
      <c r="K13" s="3">
        <v>10.6</v>
      </c>
      <c r="L13" s="3">
        <v>14.9</v>
      </c>
      <c r="M13" s="3">
        <v>9.6999999999999993</v>
      </c>
    </row>
    <row r="14" spans="1:13">
      <c r="A14">
        <f t="shared" si="0"/>
        <v>11</v>
      </c>
      <c r="B14" s="3">
        <v>7.4</v>
      </c>
      <c r="C14" s="3">
        <v>11.4</v>
      </c>
      <c r="D14" s="3"/>
      <c r="E14" s="3">
        <v>12.6</v>
      </c>
      <c r="F14" s="3">
        <v>20.5</v>
      </c>
      <c r="G14" s="3">
        <v>17.7</v>
      </c>
      <c r="H14" s="3">
        <v>10.4</v>
      </c>
      <c r="I14" s="3">
        <v>16.5</v>
      </c>
      <c r="J14" s="3">
        <v>7.5</v>
      </c>
      <c r="K14" s="3">
        <v>11.9</v>
      </c>
      <c r="L14" s="3">
        <v>18</v>
      </c>
      <c r="M14" s="3">
        <v>8.3000000000000007</v>
      </c>
    </row>
    <row r="15" spans="1:13">
      <c r="A15">
        <f t="shared" si="0"/>
        <v>12</v>
      </c>
      <c r="B15" s="3">
        <v>9</v>
      </c>
      <c r="C15" s="3">
        <v>12</v>
      </c>
      <c r="D15" s="3">
        <v>9.1</v>
      </c>
      <c r="E15" s="3">
        <v>6.5</v>
      </c>
      <c r="F15" s="3">
        <v>15</v>
      </c>
      <c r="G15" s="3">
        <v>20.2</v>
      </c>
      <c r="H15" s="3">
        <v>12.7</v>
      </c>
      <c r="I15" s="3">
        <v>17.7</v>
      </c>
      <c r="J15" s="3">
        <v>7.8</v>
      </c>
      <c r="K15" s="3">
        <v>11.5</v>
      </c>
      <c r="L15" s="3">
        <v>4.9000000000000004</v>
      </c>
      <c r="M15" s="3">
        <v>8</v>
      </c>
    </row>
    <row r="16" spans="1:13">
      <c r="A16">
        <f t="shared" si="0"/>
        <v>13</v>
      </c>
      <c r="B16" s="3">
        <v>7.9</v>
      </c>
      <c r="C16" s="3">
        <v>8.6999999999999993</v>
      </c>
      <c r="D16" s="3">
        <v>12.4</v>
      </c>
      <c r="E16" s="3">
        <v>9.5</v>
      </c>
      <c r="F16" s="3">
        <v>15.9</v>
      </c>
      <c r="G16" s="3">
        <v>23.8</v>
      </c>
      <c r="H16" s="3">
        <v>23.3</v>
      </c>
      <c r="I16" s="3">
        <v>24.4</v>
      </c>
      <c r="J16" s="3">
        <v>4.2</v>
      </c>
      <c r="K16" s="3">
        <v>16.5</v>
      </c>
      <c r="L16" s="3">
        <v>16.8</v>
      </c>
      <c r="M16" s="3">
        <v>7.3</v>
      </c>
    </row>
    <row r="17" spans="1:13">
      <c r="A17">
        <f t="shared" si="0"/>
        <v>14</v>
      </c>
      <c r="B17" s="3"/>
      <c r="C17" s="3">
        <v>6.7</v>
      </c>
      <c r="D17" s="3">
        <v>5.9</v>
      </c>
      <c r="E17" s="3">
        <v>9.6</v>
      </c>
      <c r="F17" s="3">
        <v>24.1</v>
      </c>
      <c r="G17" s="3">
        <v>21.4</v>
      </c>
      <c r="H17" s="3">
        <v>10.9</v>
      </c>
      <c r="I17" s="3">
        <v>28.3</v>
      </c>
      <c r="J17" s="3">
        <v>5.9</v>
      </c>
      <c r="K17" s="3">
        <v>17.3</v>
      </c>
      <c r="L17" s="3">
        <v>14.4</v>
      </c>
      <c r="M17" s="3">
        <v>7</v>
      </c>
    </row>
    <row r="18" spans="1:13">
      <c r="A18">
        <f t="shared" si="0"/>
        <v>15</v>
      </c>
      <c r="B18" s="3"/>
      <c r="C18" s="3">
        <v>10</v>
      </c>
      <c r="D18" s="3">
        <v>8.6</v>
      </c>
      <c r="E18" s="3">
        <v>11.3</v>
      </c>
      <c r="F18" s="3">
        <v>21.9</v>
      </c>
      <c r="G18" s="3">
        <v>16.3</v>
      </c>
      <c r="H18" s="3">
        <v>5.3</v>
      </c>
      <c r="I18" s="3">
        <v>18.3</v>
      </c>
      <c r="J18" s="3">
        <v>12</v>
      </c>
      <c r="K18" s="3">
        <v>14.9</v>
      </c>
      <c r="L18" s="3">
        <v>8.9</v>
      </c>
      <c r="M18" s="3">
        <v>8.6</v>
      </c>
    </row>
    <row r="19" spans="1:13">
      <c r="A19">
        <f t="shared" si="0"/>
        <v>16</v>
      </c>
      <c r="B19" s="3"/>
      <c r="C19" s="3">
        <v>11.4</v>
      </c>
      <c r="D19" s="3">
        <v>12.8</v>
      </c>
      <c r="E19" s="3">
        <v>11.6</v>
      </c>
      <c r="F19" s="3">
        <v>14.2</v>
      </c>
      <c r="G19" s="3">
        <v>12.5</v>
      </c>
      <c r="H19" s="3">
        <v>5</v>
      </c>
      <c r="I19" s="3">
        <v>5.3</v>
      </c>
      <c r="J19" s="3">
        <v>7.3</v>
      </c>
      <c r="K19" s="3">
        <v>8.8000000000000007</v>
      </c>
      <c r="L19" s="3">
        <v>12</v>
      </c>
      <c r="M19" s="3">
        <v>8.1</v>
      </c>
    </row>
    <row r="20" spans="1:13">
      <c r="A20">
        <f t="shared" si="0"/>
        <v>17</v>
      </c>
      <c r="B20" s="3">
        <v>8.1999999999999993</v>
      </c>
      <c r="C20" s="3">
        <v>8.5</v>
      </c>
      <c r="D20" s="3">
        <v>7.3</v>
      </c>
      <c r="E20" s="3">
        <v>14.4</v>
      </c>
      <c r="F20" s="3">
        <v>6.6</v>
      </c>
      <c r="G20" s="3">
        <v>13.6</v>
      </c>
      <c r="H20" s="3">
        <v>7</v>
      </c>
      <c r="I20" s="3">
        <v>5.7</v>
      </c>
      <c r="J20" s="3">
        <v>13.9</v>
      </c>
      <c r="K20" s="3">
        <v>4.5</v>
      </c>
      <c r="L20" s="3">
        <v>13.7</v>
      </c>
      <c r="M20" s="3">
        <v>7.4</v>
      </c>
    </row>
    <row r="21" spans="1:13">
      <c r="A21">
        <f t="shared" si="0"/>
        <v>18</v>
      </c>
      <c r="B21" s="3">
        <v>12.4</v>
      </c>
      <c r="C21" s="3">
        <v>10.3</v>
      </c>
      <c r="D21" s="3">
        <v>17.600000000000001</v>
      </c>
      <c r="E21" s="3">
        <v>11.2</v>
      </c>
      <c r="F21" s="3">
        <v>9.1999999999999993</v>
      </c>
      <c r="G21" s="3">
        <v>6.1</v>
      </c>
      <c r="H21" s="3">
        <v>15.7</v>
      </c>
      <c r="I21" s="3">
        <v>11.3</v>
      </c>
      <c r="J21" s="3">
        <v>18</v>
      </c>
      <c r="K21" s="3">
        <v>7.5</v>
      </c>
      <c r="L21" s="3">
        <v>12</v>
      </c>
      <c r="M21" s="3">
        <v>14.8</v>
      </c>
    </row>
    <row r="22" spans="1:13">
      <c r="A22">
        <f t="shared" si="0"/>
        <v>19</v>
      </c>
      <c r="B22" s="3">
        <v>7.3</v>
      </c>
      <c r="C22" s="3">
        <v>10.5</v>
      </c>
      <c r="D22" s="3">
        <v>12.4</v>
      </c>
      <c r="E22" s="3">
        <v>14.7</v>
      </c>
      <c r="F22" s="3">
        <v>12.2</v>
      </c>
      <c r="G22" s="3">
        <v>9.1999999999999993</v>
      </c>
      <c r="H22" s="3">
        <v>9.9</v>
      </c>
      <c r="I22" s="3">
        <v>14.2</v>
      </c>
      <c r="J22" s="3">
        <v>16.7</v>
      </c>
      <c r="K22" s="3">
        <v>10.7</v>
      </c>
      <c r="L22" s="3">
        <v>13.9</v>
      </c>
      <c r="M22" s="3">
        <v>11.1</v>
      </c>
    </row>
    <row r="23" spans="1:13">
      <c r="A23">
        <f t="shared" si="0"/>
        <v>20</v>
      </c>
      <c r="B23" s="3">
        <v>4.7</v>
      </c>
      <c r="C23" s="3">
        <v>6.5</v>
      </c>
      <c r="D23" s="3">
        <v>11.9</v>
      </c>
      <c r="E23" s="3">
        <v>14.7</v>
      </c>
      <c r="F23" s="3">
        <v>21</v>
      </c>
      <c r="G23" s="3">
        <v>7.2</v>
      </c>
      <c r="H23" s="3">
        <v>8.6</v>
      </c>
      <c r="I23" s="3">
        <v>10.1</v>
      </c>
      <c r="J23" s="3">
        <v>19.899999999999999</v>
      </c>
      <c r="K23" s="3">
        <v>10</v>
      </c>
      <c r="L23" s="3">
        <v>11.2</v>
      </c>
      <c r="M23" s="3">
        <v>6.5</v>
      </c>
    </row>
    <row r="24" spans="1:13">
      <c r="A24">
        <f t="shared" si="0"/>
        <v>21</v>
      </c>
      <c r="B24" s="3">
        <v>5.8</v>
      </c>
      <c r="C24" s="3">
        <v>7.5</v>
      </c>
      <c r="D24" s="3">
        <v>11.6</v>
      </c>
      <c r="E24" s="3">
        <v>24.5</v>
      </c>
      <c r="F24" s="3">
        <v>12.9</v>
      </c>
      <c r="G24" s="3">
        <v>13.5</v>
      </c>
      <c r="H24" s="3">
        <v>10.5</v>
      </c>
      <c r="I24" s="3">
        <v>8.1999999999999993</v>
      </c>
      <c r="J24" s="3">
        <v>18.7</v>
      </c>
      <c r="K24" s="3">
        <v>9.9</v>
      </c>
      <c r="L24" s="3">
        <v>7.6</v>
      </c>
      <c r="M24" s="3">
        <v>11.6</v>
      </c>
    </row>
    <row r="25" spans="1:13">
      <c r="A25">
        <f t="shared" si="0"/>
        <v>22</v>
      </c>
      <c r="B25" s="3">
        <v>6.1</v>
      </c>
      <c r="C25" s="3">
        <v>11.6</v>
      </c>
      <c r="D25" s="3">
        <v>8.8000000000000007</v>
      </c>
      <c r="E25" s="3">
        <v>22.8</v>
      </c>
      <c r="F25" s="3">
        <v>18.5</v>
      </c>
      <c r="G25" s="3">
        <v>18.2</v>
      </c>
      <c r="H25" s="3">
        <v>15.6</v>
      </c>
      <c r="I25" s="3">
        <v>7.1</v>
      </c>
      <c r="J25" s="3">
        <v>15.7</v>
      </c>
      <c r="K25" s="3">
        <v>6</v>
      </c>
      <c r="L25" s="3">
        <v>8</v>
      </c>
      <c r="M25" s="3">
        <v>9.4</v>
      </c>
    </row>
    <row r="26" spans="1:13">
      <c r="A26">
        <f t="shared" si="0"/>
        <v>23</v>
      </c>
      <c r="B26" s="3">
        <v>4.5</v>
      </c>
      <c r="C26" s="3">
        <v>13.2</v>
      </c>
      <c r="D26" s="3">
        <v>9.9</v>
      </c>
      <c r="E26" s="3">
        <v>5.7</v>
      </c>
      <c r="F26" s="3">
        <v>8.9</v>
      </c>
      <c r="G26" s="3">
        <v>20.2</v>
      </c>
      <c r="H26" s="3">
        <v>23.9</v>
      </c>
      <c r="I26" s="3">
        <v>14.9</v>
      </c>
      <c r="J26" s="3">
        <v>9.5</v>
      </c>
      <c r="K26" s="3">
        <v>4.4000000000000004</v>
      </c>
      <c r="L26" s="3">
        <v>6.3</v>
      </c>
      <c r="M26" s="3">
        <v>6.3</v>
      </c>
    </row>
    <row r="27" spans="1:13">
      <c r="A27">
        <f t="shared" si="0"/>
        <v>24</v>
      </c>
      <c r="B27" s="3">
        <v>10.199999999999999</v>
      </c>
      <c r="C27" s="3">
        <v>9.1</v>
      </c>
      <c r="D27" s="3">
        <v>9.6</v>
      </c>
      <c r="E27" s="3">
        <v>7</v>
      </c>
      <c r="F27" s="3">
        <v>12.3</v>
      </c>
      <c r="G27" s="3">
        <v>19</v>
      </c>
      <c r="H27" s="3">
        <v>25.1</v>
      </c>
      <c r="I27" s="3">
        <v>13.8</v>
      </c>
      <c r="J27" s="3">
        <v>4.3</v>
      </c>
      <c r="K27" s="3">
        <v>6.1</v>
      </c>
      <c r="L27" s="3">
        <v>9.6999999999999993</v>
      </c>
      <c r="M27" s="3">
        <v>5.2</v>
      </c>
    </row>
    <row r="28" spans="1:13">
      <c r="A28">
        <f t="shared" si="0"/>
        <v>25</v>
      </c>
      <c r="B28" s="3">
        <v>14.4</v>
      </c>
      <c r="C28" s="3">
        <v>11.5</v>
      </c>
      <c r="D28" s="3">
        <v>9.1</v>
      </c>
      <c r="E28" s="3">
        <v>6.6</v>
      </c>
      <c r="F28" s="3">
        <v>14.9</v>
      </c>
      <c r="G28" s="3">
        <v>10.8</v>
      </c>
      <c r="H28" s="3">
        <v>22</v>
      </c>
      <c r="I28" s="3">
        <v>17.899999999999999</v>
      </c>
      <c r="J28" s="3">
        <v>8.3000000000000007</v>
      </c>
      <c r="K28" s="3">
        <v>6.8</v>
      </c>
      <c r="L28" s="3">
        <v>7.5</v>
      </c>
      <c r="M28" s="3">
        <v>9.3000000000000007</v>
      </c>
    </row>
    <row r="29" spans="1:13">
      <c r="A29">
        <f t="shared" si="0"/>
        <v>26</v>
      </c>
      <c r="B29" s="3">
        <v>14.4</v>
      </c>
      <c r="C29" s="3">
        <v>10.7</v>
      </c>
      <c r="D29" s="3">
        <v>8.6999999999999993</v>
      </c>
      <c r="E29" s="3">
        <v>5</v>
      </c>
      <c r="F29" s="3">
        <v>7.5</v>
      </c>
      <c r="G29" s="3">
        <v>16</v>
      </c>
      <c r="H29" s="3">
        <v>11.3</v>
      </c>
      <c r="I29" s="3">
        <v>17</v>
      </c>
      <c r="J29" s="3">
        <v>24.5</v>
      </c>
      <c r="K29" s="3"/>
      <c r="L29" s="3">
        <v>6</v>
      </c>
      <c r="M29" s="3">
        <v>8.5</v>
      </c>
    </row>
    <row r="30" spans="1:13">
      <c r="A30">
        <f t="shared" si="0"/>
        <v>27</v>
      </c>
      <c r="B30" s="3">
        <v>11.5</v>
      </c>
      <c r="C30" s="3">
        <v>14</v>
      </c>
      <c r="D30" s="3">
        <v>9.4</v>
      </c>
      <c r="E30" s="3">
        <v>9</v>
      </c>
      <c r="F30" s="3">
        <v>8.3000000000000007</v>
      </c>
      <c r="G30" s="3">
        <v>17.399999999999999</v>
      </c>
      <c r="H30" s="3">
        <v>9.4</v>
      </c>
      <c r="I30" s="3">
        <v>14.6</v>
      </c>
      <c r="J30" s="3">
        <v>25</v>
      </c>
      <c r="K30" s="3">
        <v>8.6999999999999993</v>
      </c>
      <c r="L30" s="3">
        <v>7.9</v>
      </c>
      <c r="M30" s="3">
        <v>7.7</v>
      </c>
    </row>
    <row r="31" spans="1:13">
      <c r="A31">
        <f t="shared" si="0"/>
        <v>28</v>
      </c>
      <c r="B31" s="3">
        <v>5.7</v>
      </c>
      <c r="C31" s="3">
        <v>17.899999999999999</v>
      </c>
      <c r="D31" s="3">
        <v>9.8000000000000007</v>
      </c>
      <c r="E31" s="3">
        <v>10</v>
      </c>
      <c r="F31" s="3">
        <v>5.6</v>
      </c>
      <c r="G31" s="3">
        <v>13.6</v>
      </c>
      <c r="H31" s="3">
        <v>5.2</v>
      </c>
      <c r="I31" s="3"/>
      <c r="J31" s="3">
        <v>14.5</v>
      </c>
      <c r="K31" s="3">
        <v>9.8000000000000007</v>
      </c>
      <c r="L31" s="3">
        <v>14.3</v>
      </c>
      <c r="M31" s="9">
        <v>11.2</v>
      </c>
    </row>
    <row r="32" spans="1:13">
      <c r="A32">
        <f t="shared" si="0"/>
        <v>29</v>
      </c>
      <c r="B32" s="3">
        <v>8.3000000000000007</v>
      </c>
      <c r="C32" s="3"/>
      <c r="D32" s="3">
        <v>13.1</v>
      </c>
      <c r="E32" s="3">
        <v>17.100000000000001</v>
      </c>
      <c r="F32" s="3">
        <v>11.2</v>
      </c>
      <c r="G32" s="3">
        <v>11.7</v>
      </c>
      <c r="H32" s="3">
        <v>5.2</v>
      </c>
      <c r="I32" s="3">
        <v>8.5</v>
      </c>
      <c r="J32" s="3">
        <v>18.3</v>
      </c>
      <c r="K32" s="3">
        <v>13.5</v>
      </c>
      <c r="L32" s="3">
        <v>21.4</v>
      </c>
      <c r="M32" s="9">
        <v>8.6</v>
      </c>
    </row>
    <row r="33" spans="1:14">
      <c r="A33">
        <f t="shared" si="0"/>
        <v>30</v>
      </c>
      <c r="B33" s="3">
        <v>12.4</v>
      </c>
      <c r="C33" s="3"/>
      <c r="D33" s="3">
        <v>13.3</v>
      </c>
      <c r="E33" s="3">
        <v>17.7</v>
      </c>
      <c r="F33" s="3">
        <v>6.3</v>
      </c>
      <c r="G33" s="3">
        <v>9.6</v>
      </c>
      <c r="H33" s="3">
        <v>12.5</v>
      </c>
      <c r="I33" s="3">
        <v>9.1</v>
      </c>
      <c r="J33" s="3">
        <v>17.399999999999999</v>
      </c>
      <c r="K33" s="3">
        <v>14.4</v>
      </c>
      <c r="L33" s="3">
        <v>23.1</v>
      </c>
      <c r="M33" s="9">
        <v>10.9</v>
      </c>
    </row>
    <row r="34" spans="1:14">
      <c r="A34">
        <f t="shared" si="0"/>
        <v>31</v>
      </c>
      <c r="B34" s="3">
        <v>7.6</v>
      </c>
      <c r="C34" s="3"/>
      <c r="D34" s="3">
        <v>6.4</v>
      </c>
      <c r="E34" s="3"/>
      <c r="F34" s="3">
        <v>8.4</v>
      </c>
      <c r="G34" s="3"/>
      <c r="H34" s="3">
        <v>11.6</v>
      </c>
      <c r="I34" s="3">
        <v>14.9</v>
      </c>
      <c r="J34" s="3"/>
      <c r="K34" s="3">
        <v>16.5</v>
      </c>
      <c r="L34" s="3"/>
      <c r="M34" s="9">
        <v>14.6</v>
      </c>
    </row>
    <row r="35" spans="1:14">
      <c r="A35" t="s">
        <v>2</v>
      </c>
      <c r="B35" s="2">
        <f>MAX(B4:B34)</f>
        <v>18.3</v>
      </c>
      <c r="C35" s="2">
        <f t="shared" ref="C35:M35" si="1">MAX(C4:C34)</f>
        <v>25</v>
      </c>
      <c r="D35" s="2">
        <f>MAX(D4:D34)</f>
        <v>18.399999999999999</v>
      </c>
      <c r="E35" s="2">
        <f t="shared" si="1"/>
        <v>24.5</v>
      </c>
      <c r="F35" s="2">
        <f>MAX(F4:F34)</f>
        <v>24.1</v>
      </c>
      <c r="G35" s="2">
        <f t="shared" si="1"/>
        <v>24.2</v>
      </c>
      <c r="H35" s="2">
        <f>MAX(H4:H34)</f>
        <v>25.1</v>
      </c>
      <c r="I35" s="2">
        <f>MAX(I4:I34)</f>
        <v>28.3</v>
      </c>
      <c r="J35" s="2">
        <f t="shared" si="1"/>
        <v>25</v>
      </c>
      <c r="K35" s="2">
        <f>MAX(K4:K34)</f>
        <v>17.3</v>
      </c>
      <c r="L35" s="2">
        <f>MAX(L4:L34)</f>
        <v>27.1</v>
      </c>
      <c r="M35" s="2">
        <f t="shared" si="1"/>
        <v>24.4</v>
      </c>
    </row>
    <row r="37" spans="1:14">
      <c r="A37" t="s">
        <v>3</v>
      </c>
      <c r="B37">
        <f>MAX(B4:M34)</f>
        <v>28.3</v>
      </c>
      <c r="D37" t="s">
        <v>4</v>
      </c>
      <c r="E37" s="2">
        <f>AVERAGE(B4:M34)</f>
        <v>12</v>
      </c>
      <c r="G37" t="s">
        <v>5</v>
      </c>
      <c r="H37" s="2">
        <f>STDEV(B4:M34)</f>
        <v>5.1804336358423955</v>
      </c>
      <c r="J37" t="s">
        <v>6</v>
      </c>
      <c r="K37">
        <f>COUNT(B4:M34)</f>
        <v>355</v>
      </c>
      <c r="M37" t="s">
        <v>21</v>
      </c>
      <c r="N37" s="2">
        <f xml:space="preserve"> K37/365*100</f>
        <v>97.260273972602747</v>
      </c>
    </row>
    <row r="39" spans="1:14">
      <c r="C39" t="s">
        <v>18</v>
      </c>
      <c r="D39" s="2">
        <f xml:space="preserve"> COUNT(B4:D34)/90*100</f>
        <v>92.222222222222229</v>
      </c>
      <c r="F39" t="s">
        <v>20</v>
      </c>
      <c r="G39" s="2">
        <f>COUNT(E4:G34)/91*100</f>
        <v>98.901098901098905</v>
      </c>
      <c r="I39" t="s">
        <v>19</v>
      </c>
      <c r="J39" s="2">
        <f xml:space="preserve"> COUNT(H4:J34)/92*100</f>
        <v>98.91304347826086</v>
      </c>
      <c r="L39" t="s">
        <v>22</v>
      </c>
      <c r="M39" s="2">
        <f>COUNT(K4:M34)/92*100</f>
        <v>98.91304347826086</v>
      </c>
    </row>
    <row r="41" spans="1:14">
      <c r="A41" t="s">
        <v>26</v>
      </c>
      <c r="C41" s="4">
        <f>PERCENTILE(B4:M34,0.98)</f>
        <v>24.492000000000001</v>
      </c>
    </row>
    <row r="42" spans="1:14">
      <c r="A42" t="s">
        <v>25</v>
      </c>
      <c r="B42" s="3">
        <f>COUNT(B4:B34)/31*100</f>
        <v>87.096774193548384</v>
      </c>
      <c r="C42" s="3">
        <f>COUNT(C4:C34)/28*100</f>
        <v>92.857142857142861</v>
      </c>
      <c r="D42" s="3">
        <f>COUNT(D4:D34)/31*100</f>
        <v>96.774193548387103</v>
      </c>
      <c r="E42" s="3">
        <f>COUNT(E4:E34)/30*100</f>
        <v>100</v>
      </c>
      <c r="F42" s="3">
        <f>COUNT(F4:F34)/31*100</f>
        <v>100</v>
      </c>
      <c r="G42" s="3">
        <f>COUNT(G4:G34)/30*100</f>
        <v>96.666666666666671</v>
      </c>
      <c r="H42" s="3">
        <f>COUNT(H4:H34)/31*100</f>
        <v>100</v>
      </c>
      <c r="I42" s="3">
        <f>COUNT(I4:I34)/31*100</f>
        <v>96.774193548387103</v>
      </c>
      <c r="J42" s="3">
        <f>COUNT(J4:J34)/30*100</f>
        <v>100</v>
      </c>
      <c r="K42" s="3">
        <f>COUNT(K4:K34)/31*100</f>
        <v>96.774193548387103</v>
      </c>
      <c r="L42" s="3">
        <f>COUNT(L4:L34)/30*100</f>
        <v>100</v>
      </c>
      <c r="M42" s="3">
        <f>COUNT(M4:M34)/31*100</f>
        <v>100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K12" sqref="K12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27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34.4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14.6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>
        <v>16.7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15.8</v>
      </c>
      <c r="D8" s="3"/>
      <c r="E8" s="3"/>
      <c r="F8" s="3"/>
      <c r="G8" s="3">
        <v>8.5</v>
      </c>
      <c r="H8" s="3"/>
      <c r="I8" s="3"/>
      <c r="J8" s="3"/>
      <c r="K8" s="3"/>
      <c r="L8" s="3"/>
      <c r="M8" s="3"/>
    </row>
    <row r="9" spans="1:13">
      <c r="A9">
        <f t="shared" si="0"/>
        <v>6</v>
      </c>
      <c r="B9" s="3"/>
      <c r="C9" s="3"/>
      <c r="D9" s="3"/>
      <c r="E9" s="3">
        <v>9.3000000000000007</v>
      </c>
      <c r="F9" s="3"/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16.2</v>
      </c>
      <c r="M11" s="3"/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10.199999999999999</v>
      </c>
      <c r="K12" s="3"/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>
        <f t="shared" si="0"/>
        <v>11</v>
      </c>
      <c r="B14" s="3"/>
      <c r="C14" s="3"/>
      <c r="D14" s="3"/>
      <c r="E14" s="3"/>
      <c r="F14" s="3"/>
      <c r="G14" s="3"/>
      <c r="H14" s="3">
        <v>10.9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8.6999999999999993</v>
      </c>
      <c r="C15" s="3"/>
      <c r="D15" s="3"/>
      <c r="E15" s="3"/>
      <c r="F15" s="3">
        <v>16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12.8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6.9</v>
      </c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/>
      <c r="K18" s="3">
        <v>14.3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5.4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8.1</v>
      </c>
      <c r="D20" s="3"/>
      <c r="E20" s="3"/>
      <c r="F20" s="3"/>
      <c r="G20" s="3">
        <v>13.8</v>
      </c>
      <c r="H20" s="3"/>
      <c r="I20" s="3"/>
      <c r="J20" s="3"/>
      <c r="K20" s="3"/>
      <c r="L20" s="3"/>
      <c r="M20" s="3"/>
    </row>
    <row r="21" spans="1:13">
      <c r="A21">
        <f t="shared" si="0"/>
        <v>18</v>
      </c>
      <c r="B21" s="3"/>
      <c r="C21" s="3"/>
      <c r="D21" s="3"/>
      <c r="E21" s="3">
        <v>11.1</v>
      </c>
      <c r="F21" s="3"/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12</v>
      </c>
      <c r="M23" s="3"/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19.100000000000001</v>
      </c>
      <c r="K24" s="3"/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>
        <f t="shared" si="0"/>
        <v>23</v>
      </c>
      <c r="B26" s="3"/>
      <c r="C26" s="3"/>
      <c r="D26" s="3"/>
      <c r="E26" s="3"/>
      <c r="F26" s="3"/>
      <c r="G26" s="3"/>
      <c r="H26" s="3">
        <v>24.8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>
        <v>11.2</v>
      </c>
      <c r="C27" s="3"/>
      <c r="D27" s="3"/>
      <c r="E27" s="3"/>
      <c r="F27" s="3">
        <v>13.7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9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8.5</v>
      </c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/>
      <c r="K30" s="3">
        <v>9.6999999999999993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>
        <v>10.7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11.5</v>
      </c>
      <c r="H32" s="3"/>
      <c r="I32" s="3"/>
      <c r="J32" s="3"/>
      <c r="K32" s="3"/>
      <c r="L32" s="3"/>
      <c r="M32" s="3"/>
    </row>
    <row r="33" spans="1:14">
      <c r="A33">
        <f t="shared" si="0"/>
        <v>30</v>
      </c>
      <c r="B33" s="3"/>
      <c r="C33" s="3"/>
      <c r="D33" s="3"/>
      <c r="E33" s="3">
        <v>21.5</v>
      </c>
      <c r="F33" s="3"/>
      <c r="G33" s="3"/>
      <c r="H33" s="3"/>
      <c r="I33" s="3"/>
      <c r="J33" s="3"/>
      <c r="K33" s="3"/>
      <c r="L33" s="3"/>
      <c r="M33" s="3"/>
    </row>
    <row r="34" spans="1:14">
      <c r="A34">
        <f t="shared" si="0"/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4">
      <c r="A35" t="s">
        <v>2</v>
      </c>
      <c r="B35" s="2">
        <f>MAX(B4:B34)</f>
        <v>11.2</v>
      </c>
      <c r="C35" s="2">
        <f t="shared" ref="C35:M35" si="1">MAX(C4:C34)</f>
        <v>15.8</v>
      </c>
      <c r="D35" s="2">
        <f>MAX(D4:D34)</f>
        <v>34.4</v>
      </c>
      <c r="E35" s="2">
        <f t="shared" si="1"/>
        <v>21.5</v>
      </c>
      <c r="F35" s="2">
        <f>MAX(F4:F34)</f>
        <v>16</v>
      </c>
      <c r="G35" s="2">
        <f t="shared" si="1"/>
        <v>13.8</v>
      </c>
      <c r="H35" s="2">
        <f>MAX(H4:H34)</f>
        <v>24.8</v>
      </c>
      <c r="I35" s="2">
        <f>MAX(I4:I34)</f>
        <v>16.7</v>
      </c>
      <c r="J35" s="2">
        <f t="shared" si="1"/>
        <v>19.100000000000001</v>
      </c>
      <c r="K35" s="2">
        <f>MAX(K4:K34)</f>
        <v>14.3</v>
      </c>
      <c r="L35" s="2">
        <f>MAX(L4:L34)</f>
        <v>16.2</v>
      </c>
      <c r="M35" s="2">
        <f t="shared" si="1"/>
        <v>14.6</v>
      </c>
    </row>
    <row r="37" spans="1:14">
      <c r="A37" t="s">
        <v>3</v>
      </c>
      <c r="B37">
        <f>MAX(B4:M34)</f>
        <v>34.4</v>
      </c>
      <c r="D37" t="s">
        <v>4</v>
      </c>
      <c r="E37" s="2">
        <f>AVERAGE(B4:M34)</f>
        <v>13.289655172413791</v>
      </c>
      <c r="G37" t="s">
        <v>5</v>
      </c>
      <c r="H37" s="2">
        <f>STDEV(B4:M34)</f>
        <v>5.9659955957305124</v>
      </c>
      <c r="J37" t="s">
        <v>6</v>
      </c>
      <c r="K37">
        <f>COUNT(B4:M34)</f>
        <v>29</v>
      </c>
      <c r="M37" t="s">
        <v>21</v>
      </c>
      <c r="N37" s="2">
        <f xml:space="preserve"> K37/365*100</f>
        <v>7.9452054794520555</v>
      </c>
    </row>
    <row r="39" spans="1:14">
      <c r="C39" t="s">
        <v>18</v>
      </c>
      <c r="D39" s="2">
        <f xml:space="preserve"> COUNT(B4:D34)/90*100</f>
        <v>7.7777777777777777</v>
      </c>
      <c r="F39" t="s">
        <v>20</v>
      </c>
      <c r="G39" s="2">
        <f>COUNT(E4:G34)/91*100</f>
        <v>8.791208791208792</v>
      </c>
      <c r="I39" t="s">
        <v>19</v>
      </c>
      <c r="J39" s="2">
        <f xml:space="preserve"> COUNT(H4:J34)/92*100</f>
        <v>7.608695652173914</v>
      </c>
      <c r="L39" t="s">
        <v>22</v>
      </c>
      <c r="M39" s="2">
        <f>COUNT(K4:M34)/92*100</f>
        <v>7.608695652173914</v>
      </c>
    </row>
    <row r="41" spans="1:14">
      <c r="A41" t="s">
        <v>26</v>
      </c>
      <c r="C41" s="4">
        <f>PERCENTILE(B4:M34,0.98)</f>
        <v>29.02399999999998</v>
      </c>
    </row>
    <row r="42" spans="1:14">
      <c r="A42" t="s">
        <v>25</v>
      </c>
      <c r="B42" s="3">
        <f>COUNT(B4:B34)/31*100</f>
        <v>6.4516129032258061</v>
      </c>
      <c r="C42" s="3">
        <f>COUNT(C4:C34)/28*100</f>
        <v>7.1428571428571423</v>
      </c>
      <c r="D42" s="3">
        <f>COUNT(D4:D34)/31*100</f>
        <v>9.67741935483871</v>
      </c>
      <c r="E42" s="3">
        <f>COUNT(E4:E34)/30*100</f>
        <v>10</v>
      </c>
      <c r="F42" s="3">
        <f>COUNT(F4:F34)/31*100</f>
        <v>6.4516129032258061</v>
      </c>
      <c r="G42" s="3">
        <f>COUNT(G4:G34)/30*100</f>
        <v>10</v>
      </c>
      <c r="H42" s="3">
        <f>COUNT(H4:H34)/31*100</f>
        <v>6.4516129032258061</v>
      </c>
      <c r="I42" s="3">
        <f>COUNT(I4:I34)/31*100</f>
        <v>9.67741935483871</v>
      </c>
      <c r="J42" s="3">
        <f>COUNT(J4:J34)/30*100</f>
        <v>6.666666666666667</v>
      </c>
      <c r="K42" s="3">
        <f>COUNT(K4:K34)/31*100</f>
        <v>6.4516129032258061</v>
      </c>
      <c r="L42" s="3">
        <f>COUNT(L4:L34)/30*100</f>
        <v>6.666666666666667</v>
      </c>
      <c r="M42" s="3">
        <f>COUNT(M4:M34)/31*100</f>
        <v>9.67741935483871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17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8.4</v>
      </c>
      <c r="E4" s="3"/>
      <c r="F4" s="3"/>
      <c r="G4" s="3"/>
      <c r="H4" s="3"/>
      <c r="I4" s="3">
        <v>10.3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8.1999999999999993</v>
      </c>
      <c r="D5" s="3"/>
      <c r="E5" s="3"/>
      <c r="F5" s="3"/>
      <c r="G5" s="3">
        <v>10.199999999999999</v>
      </c>
      <c r="H5" s="3">
        <v>10.8</v>
      </c>
      <c r="I5" s="3"/>
      <c r="J5" s="3"/>
      <c r="K5" s="3"/>
      <c r="L5" s="3">
        <v>18</v>
      </c>
      <c r="M5" s="3">
        <v>12.9</v>
      </c>
    </row>
    <row r="6" spans="1:13">
      <c r="A6">
        <f t="shared" si="0"/>
        <v>3</v>
      </c>
      <c r="B6" s="3">
        <v>15.5</v>
      </c>
      <c r="C6" s="3"/>
      <c r="D6" s="3"/>
      <c r="E6" s="3">
        <v>10.4</v>
      </c>
      <c r="F6" s="3">
        <v>11.5</v>
      </c>
      <c r="G6" s="3"/>
      <c r="H6" s="3"/>
      <c r="I6" s="3"/>
      <c r="J6" s="3">
        <v>5.0999999999999996</v>
      </c>
      <c r="K6" s="3">
        <v>13.7</v>
      </c>
      <c r="L6" s="3"/>
      <c r="M6" s="3"/>
    </row>
    <row r="7" spans="1:13">
      <c r="A7">
        <f t="shared" si="0"/>
        <v>4</v>
      </c>
      <c r="B7" s="3"/>
      <c r="C7" s="3"/>
      <c r="D7" s="3">
        <v>6</v>
      </c>
      <c r="E7" s="3"/>
      <c r="F7" s="3"/>
      <c r="G7" s="3"/>
      <c r="H7" s="3"/>
      <c r="I7" s="3">
        <v>13.7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18.2</v>
      </c>
      <c r="D8" s="3"/>
      <c r="E8" s="3"/>
      <c r="F8" s="3"/>
      <c r="G8" s="3">
        <v>8</v>
      </c>
      <c r="H8" s="3">
        <v>6.4</v>
      </c>
      <c r="I8" s="3"/>
      <c r="J8" s="3"/>
      <c r="K8" s="3"/>
      <c r="L8" s="3">
        <v>22.6</v>
      </c>
      <c r="M8" s="3">
        <v>13.4</v>
      </c>
    </row>
    <row r="9" spans="1:13">
      <c r="A9">
        <f t="shared" si="0"/>
        <v>6</v>
      </c>
      <c r="B9" s="3">
        <v>7.1</v>
      </c>
      <c r="C9" s="3"/>
      <c r="D9" s="3"/>
      <c r="E9" s="3">
        <v>7.2</v>
      </c>
      <c r="F9" s="3">
        <v>7</v>
      </c>
      <c r="G9" s="3"/>
      <c r="H9" s="3"/>
      <c r="I9" s="3"/>
      <c r="J9" s="3">
        <v>19.2</v>
      </c>
      <c r="K9" s="3">
        <v>7.2</v>
      </c>
      <c r="L9" s="3"/>
      <c r="M9" s="3"/>
    </row>
    <row r="10" spans="1:13">
      <c r="A10">
        <f t="shared" si="0"/>
        <v>7</v>
      </c>
      <c r="B10" s="3"/>
      <c r="C10" s="3"/>
      <c r="D10" s="3">
        <v>12.4</v>
      </c>
      <c r="E10" s="3"/>
      <c r="F10" s="3"/>
      <c r="G10" s="3"/>
      <c r="H10" s="3"/>
      <c r="I10" s="3">
        <v>8.6999999999999993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10.6</v>
      </c>
      <c r="D11" s="3"/>
      <c r="E11" s="3"/>
      <c r="F11" s="3"/>
      <c r="G11" s="3">
        <v>10.1</v>
      </c>
      <c r="H11" s="3">
        <v>12.1</v>
      </c>
      <c r="I11" s="3"/>
      <c r="J11" s="3"/>
      <c r="K11" s="3"/>
      <c r="L11" s="3">
        <v>13</v>
      </c>
      <c r="M11" s="3"/>
    </row>
    <row r="12" spans="1:13">
      <c r="A12">
        <f t="shared" si="0"/>
        <v>9</v>
      </c>
      <c r="B12" s="3">
        <v>2.8</v>
      </c>
      <c r="C12" s="3"/>
      <c r="D12" s="3"/>
      <c r="E12" s="3">
        <v>8.9</v>
      </c>
      <c r="F12" s="3">
        <v>16</v>
      </c>
      <c r="G12" s="3"/>
      <c r="H12" s="3"/>
      <c r="I12" s="3"/>
      <c r="J12" s="3">
        <v>9.5</v>
      </c>
      <c r="K12" s="3">
        <v>10.9</v>
      </c>
      <c r="L12" s="3"/>
      <c r="M12" s="3"/>
    </row>
    <row r="13" spans="1:13">
      <c r="A13">
        <f t="shared" si="0"/>
        <v>10</v>
      </c>
      <c r="B13" s="3"/>
      <c r="C13" s="3"/>
      <c r="D13" s="3">
        <v>14.1</v>
      </c>
      <c r="E13" s="3"/>
      <c r="F13" s="3"/>
      <c r="G13" s="3"/>
      <c r="H13" s="3"/>
      <c r="I13" s="3">
        <v>19.399999999999999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16.899999999999999</v>
      </c>
      <c r="D14" s="3"/>
      <c r="E14" s="3"/>
      <c r="F14" s="3"/>
      <c r="G14" s="3">
        <v>12.5</v>
      </c>
      <c r="H14" s="3">
        <v>7.9</v>
      </c>
      <c r="I14" s="3"/>
      <c r="J14" s="3"/>
      <c r="K14" s="3"/>
      <c r="L14" s="3">
        <v>15.2</v>
      </c>
      <c r="M14" s="3">
        <v>5.3</v>
      </c>
    </row>
    <row r="15" spans="1:13">
      <c r="A15">
        <f t="shared" si="0"/>
        <v>12</v>
      </c>
      <c r="B15" s="3">
        <v>6.9</v>
      </c>
      <c r="C15" s="3"/>
      <c r="D15" s="3"/>
      <c r="E15" s="3">
        <v>5.6</v>
      </c>
      <c r="F15" s="3">
        <v>15.1</v>
      </c>
      <c r="G15" s="3"/>
      <c r="H15" s="3"/>
      <c r="I15" s="3"/>
      <c r="J15" s="3">
        <v>4</v>
      </c>
      <c r="K15" s="3">
        <v>10.5</v>
      </c>
      <c r="L15" s="3"/>
      <c r="M15" s="3">
        <v>5.4</v>
      </c>
    </row>
    <row r="16" spans="1:13">
      <c r="A16">
        <f t="shared" si="0"/>
        <v>13</v>
      </c>
      <c r="B16" s="3"/>
      <c r="C16" s="3"/>
      <c r="D16" s="3">
        <v>11.6</v>
      </c>
      <c r="E16" s="3"/>
      <c r="F16" s="3"/>
      <c r="G16" s="3"/>
      <c r="H16" s="3"/>
      <c r="I16" s="3">
        <v>23.8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11.3</v>
      </c>
      <c r="D17" s="3"/>
      <c r="E17" s="3"/>
      <c r="F17" s="3"/>
      <c r="G17" s="3">
        <v>17</v>
      </c>
      <c r="H17" s="3"/>
      <c r="I17" s="3"/>
      <c r="J17" s="3"/>
      <c r="K17" s="3"/>
      <c r="L17" s="3">
        <v>11.5</v>
      </c>
      <c r="M17" s="3">
        <v>7.6</v>
      </c>
    </row>
    <row r="18" spans="1:13">
      <c r="A18">
        <f t="shared" si="0"/>
        <v>15</v>
      </c>
      <c r="B18" s="3">
        <v>2.5</v>
      </c>
      <c r="C18" s="3"/>
      <c r="D18" s="3"/>
      <c r="E18" s="3">
        <v>8.1999999999999993</v>
      </c>
      <c r="F18" s="3">
        <v>17.899999999999999</v>
      </c>
      <c r="G18" s="3"/>
      <c r="H18" s="3"/>
      <c r="I18" s="3"/>
      <c r="J18" s="3">
        <v>11.6</v>
      </c>
      <c r="K18" s="3">
        <v>12.3</v>
      </c>
      <c r="L18" s="3"/>
      <c r="M18" s="3"/>
    </row>
    <row r="19" spans="1:13">
      <c r="A19">
        <f t="shared" si="0"/>
        <v>16</v>
      </c>
      <c r="B19" s="3"/>
      <c r="C19" s="3"/>
      <c r="D19" s="3">
        <v>10.199999999999999</v>
      </c>
      <c r="E19" s="3"/>
      <c r="F19" s="3"/>
      <c r="G19" s="3"/>
      <c r="H19" s="3"/>
      <c r="I19" s="3">
        <v>4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7.9</v>
      </c>
      <c r="D20" s="3"/>
      <c r="E20" s="3"/>
      <c r="F20" s="3"/>
      <c r="G20" s="3">
        <v>11</v>
      </c>
      <c r="H20" s="3">
        <v>6.3</v>
      </c>
      <c r="I20" s="3"/>
      <c r="J20" s="3"/>
      <c r="K20" s="3"/>
      <c r="L20" s="3">
        <v>9.6999999999999993</v>
      </c>
      <c r="M20" s="3">
        <v>14.8</v>
      </c>
    </row>
    <row r="21" spans="1:13">
      <c r="A21">
        <f t="shared" si="0"/>
        <v>18</v>
      </c>
      <c r="B21" s="3">
        <v>12.9</v>
      </c>
      <c r="C21" s="3"/>
      <c r="D21" s="3"/>
      <c r="E21" s="3">
        <v>6.7</v>
      </c>
      <c r="F21" s="3">
        <v>8.5</v>
      </c>
      <c r="G21" s="3"/>
      <c r="H21" s="3">
        <v>12</v>
      </c>
      <c r="I21" s="3"/>
      <c r="J21" s="3">
        <v>17</v>
      </c>
      <c r="K21" s="3">
        <v>6.4</v>
      </c>
      <c r="L21" s="3"/>
      <c r="M21" s="3"/>
    </row>
    <row r="22" spans="1:13">
      <c r="A22">
        <f t="shared" si="0"/>
        <v>19</v>
      </c>
      <c r="B22" s="3"/>
      <c r="C22" s="3"/>
      <c r="D22" s="3">
        <v>7.2</v>
      </c>
      <c r="E22" s="3"/>
      <c r="F22" s="3"/>
      <c r="G22" s="3"/>
      <c r="H22" s="3">
        <v>5.2</v>
      </c>
      <c r="I22" s="3">
        <v>9.5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5.2</v>
      </c>
      <c r="D23" s="3"/>
      <c r="E23" s="3"/>
      <c r="F23" s="3"/>
      <c r="G23" s="3">
        <v>6.4</v>
      </c>
      <c r="H23" s="3"/>
      <c r="I23" s="3"/>
      <c r="J23" s="3"/>
      <c r="K23" s="3"/>
      <c r="L23" s="3">
        <v>13</v>
      </c>
      <c r="M23" s="3">
        <v>4.5999999999999996</v>
      </c>
    </row>
    <row r="24" spans="1:13">
      <c r="A24">
        <f t="shared" si="0"/>
        <v>21</v>
      </c>
      <c r="B24" s="3"/>
      <c r="C24" s="3"/>
      <c r="D24" s="3"/>
      <c r="E24" s="3"/>
      <c r="F24" s="3">
        <v>20.100000000000001</v>
      </c>
      <c r="G24" s="3"/>
      <c r="H24" s="3"/>
      <c r="I24" s="3"/>
      <c r="J24" s="3">
        <v>19.100000000000001</v>
      </c>
      <c r="K24" s="3">
        <v>10</v>
      </c>
      <c r="L24" s="3"/>
      <c r="M24" s="3"/>
    </row>
    <row r="25" spans="1:13">
      <c r="A25">
        <f t="shared" si="0"/>
        <v>22</v>
      </c>
      <c r="B25" s="3"/>
      <c r="C25" s="3"/>
      <c r="D25" s="3">
        <v>7.9</v>
      </c>
      <c r="E25" s="3"/>
      <c r="F25" s="3"/>
      <c r="G25" s="3"/>
      <c r="H25" s="3"/>
      <c r="I25" s="3">
        <v>7.6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10.6</v>
      </c>
      <c r="D26" s="3"/>
      <c r="E26" s="3"/>
      <c r="F26" s="3"/>
      <c r="G26" s="3">
        <v>17.7</v>
      </c>
      <c r="H26" s="3">
        <v>19.2</v>
      </c>
      <c r="I26" s="3"/>
      <c r="J26" s="3"/>
      <c r="K26" s="3"/>
      <c r="L26" s="3"/>
      <c r="M26" s="3">
        <v>5.9</v>
      </c>
    </row>
    <row r="27" spans="1:13">
      <c r="A27">
        <f t="shared" si="0"/>
        <v>24</v>
      </c>
      <c r="B27" s="3"/>
      <c r="C27" s="3"/>
      <c r="D27" s="3"/>
      <c r="E27" s="3">
        <v>4.5999999999999996</v>
      </c>
      <c r="F27" s="3">
        <v>12</v>
      </c>
      <c r="G27" s="3"/>
      <c r="H27" s="3"/>
      <c r="I27" s="3"/>
      <c r="J27" s="3">
        <v>4.8</v>
      </c>
      <c r="K27" s="3">
        <v>3.3</v>
      </c>
      <c r="L27" s="3"/>
      <c r="M27" s="3"/>
    </row>
    <row r="28" spans="1:13">
      <c r="A28">
        <f t="shared" si="0"/>
        <v>25</v>
      </c>
      <c r="B28" s="3"/>
      <c r="C28" s="3"/>
      <c r="D28" s="3">
        <v>9.9</v>
      </c>
      <c r="E28" s="3"/>
      <c r="F28" s="3"/>
      <c r="G28" s="3"/>
      <c r="H28" s="3"/>
      <c r="I28" s="3">
        <v>12.1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7.8</v>
      </c>
      <c r="D29" s="3"/>
      <c r="E29" s="3">
        <v>3.8</v>
      </c>
      <c r="F29" s="3"/>
      <c r="G29" s="3">
        <v>13.4</v>
      </c>
      <c r="H29" s="3">
        <v>7.9</v>
      </c>
      <c r="I29" s="3">
        <v>13.4</v>
      </c>
      <c r="J29" s="3"/>
      <c r="K29" s="3"/>
      <c r="L29" s="3">
        <v>4.2</v>
      </c>
      <c r="M29" s="3">
        <v>11.4</v>
      </c>
    </row>
    <row r="30" spans="1:13">
      <c r="A30">
        <f t="shared" si="0"/>
        <v>27</v>
      </c>
      <c r="B30" s="3"/>
      <c r="C30" s="3"/>
      <c r="D30" s="3"/>
      <c r="E30" s="3">
        <v>5.5</v>
      </c>
      <c r="F30" s="3">
        <v>7.4</v>
      </c>
      <c r="G30" s="3"/>
      <c r="H30" s="3"/>
      <c r="I30" s="3"/>
      <c r="J30" s="3">
        <v>23.6</v>
      </c>
      <c r="K30" s="3">
        <v>9.8000000000000007</v>
      </c>
      <c r="L30" s="3"/>
      <c r="M30" s="3"/>
    </row>
    <row r="31" spans="1:13">
      <c r="A31">
        <f t="shared" si="0"/>
        <v>28</v>
      </c>
      <c r="B31" s="3"/>
      <c r="C31" s="3"/>
      <c r="D31" s="3">
        <v>5.5</v>
      </c>
      <c r="E31" s="3"/>
      <c r="F31" s="3"/>
      <c r="G31" s="3"/>
      <c r="H31" s="3"/>
      <c r="I31" s="3">
        <v>6.5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6.4</v>
      </c>
      <c r="H32" s="3">
        <v>3.6</v>
      </c>
      <c r="I32" s="3"/>
      <c r="J32" s="3"/>
      <c r="K32" s="3"/>
      <c r="L32" s="3">
        <v>19</v>
      </c>
      <c r="M32" s="9">
        <v>9.1999999999999993</v>
      </c>
    </row>
    <row r="33" spans="1:14">
      <c r="A33">
        <f t="shared" si="0"/>
        <v>30</v>
      </c>
      <c r="B33" s="3"/>
      <c r="C33" s="3"/>
      <c r="D33" s="3"/>
      <c r="E33" s="3">
        <v>15.2</v>
      </c>
      <c r="F33" s="3">
        <v>6.9</v>
      </c>
      <c r="G33" s="3"/>
      <c r="H33" s="3"/>
      <c r="I33" s="3"/>
      <c r="J33" s="3">
        <v>25.9</v>
      </c>
      <c r="K33" s="3">
        <v>12.7</v>
      </c>
      <c r="L33" s="3"/>
      <c r="M33" s="3"/>
    </row>
    <row r="34" spans="1:14">
      <c r="A34">
        <f t="shared" si="0"/>
        <v>31</v>
      </c>
      <c r="B34" s="3"/>
      <c r="C34" s="3"/>
      <c r="D34" s="3">
        <v>2.1</v>
      </c>
      <c r="E34" s="3"/>
      <c r="F34" s="3"/>
      <c r="G34" s="3"/>
      <c r="H34" s="3"/>
      <c r="I34" s="3">
        <v>11</v>
      </c>
      <c r="J34" s="3"/>
      <c r="K34" s="3"/>
      <c r="L34" s="3"/>
      <c r="M34" s="3"/>
    </row>
    <row r="35" spans="1:14">
      <c r="A35" t="s">
        <v>2</v>
      </c>
      <c r="B35" s="2">
        <f t="shared" ref="B35:G35" si="1">MAX(B4:B34)</f>
        <v>15.5</v>
      </c>
      <c r="C35" s="2">
        <f t="shared" si="1"/>
        <v>18.2</v>
      </c>
      <c r="D35" s="2">
        <f t="shared" si="1"/>
        <v>14.1</v>
      </c>
      <c r="E35" s="2">
        <f t="shared" si="1"/>
        <v>15.2</v>
      </c>
      <c r="F35" s="2">
        <f t="shared" si="1"/>
        <v>20.100000000000001</v>
      </c>
      <c r="G35" s="2">
        <f t="shared" si="1"/>
        <v>17.7</v>
      </c>
      <c r="H35" s="2">
        <f>MAX(H4:H33)</f>
        <v>19.2</v>
      </c>
      <c r="I35" s="2">
        <f>MAX(I4:I34)</f>
        <v>23.8</v>
      </c>
      <c r="J35" s="2">
        <f>MAX(J4:J34)</f>
        <v>25.9</v>
      </c>
      <c r="K35" s="2">
        <f>MAX(K4:K34)</f>
        <v>13.7</v>
      </c>
      <c r="L35" s="2">
        <f>MAX(L8:L34)</f>
        <v>22.6</v>
      </c>
      <c r="M35" s="2">
        <f>MAX(M4:M34)</f>
        <v>14.8</v>
      </c>
      <c r="N35" s="2"/>
    </row>
    <row r="37" spans="1:14">
      <c r="A37" t="s">
        <v>3</v>
      </c>
      <c r="B37">
        <f>MAX(B4:M34)</f>
        <v>25.9</v>
      </c>
      <c r="D37" t="s">
        <v>4</v>
      </c>
      <c r="E37" s="2">
        <f>AVERAGE(B4:M34)</f>
        <v>10.560683760683764</v>
      </c>
      <c r="G37" t="s">
        <v>5</v>
      </c>
      <c r="H37" s="2">
        <f>STDEV(B4:M34)</f>
        <v>5.013395113386097</v>
      </c>
      <c r="J37" t="s">
        <v>6</v>
      </c>
      <c r="K37">
        <f>COUNT(B4:M34)</f>
        <v>117</v>
      </c>
      <c r="M37" t="s">
        <v>21</v>
      </c>
      <c r="N37" s="2">
        <f xml:space="preserve"> K37/122*100</f>
        <v>95.901639344262293</v>
      </c>
    </row>
    <row r="39" spans="1:14">
      <c r="C39" t="s">
        <v>18</v>
      </c>
      <c r="D39" s="2">
        <f xml:space="preserve"> COUNT(B4:D34)/30*100</f>
        <v>86.666666666666671</v>
      </c>
      <c r="F39" t="s">
        <v>20</v>
      </c>
      <c r="G39" s="2">
        <f>COUNT(E4:G34)/30*100</f>
        <v>100</v>
      </c>
      <c r="I39" t="s">
        <v>19</v>
      </c>
      <c r="J39" s="2">
        <f xml:space="preserve"> COUNT(H4:J34)/31*100</f>
        <v>103.2258064516129</v>
      </c>
      <c r="L39" t="s">
        <v>22</v>
      </c>
      <c r="M39" s="2">
        <f>COUNT(K4:M34)/31*100</f>
        <v>93.548387096774192</v>
      </c>
    </row>
    <row r="41" spans="1:14">
      <c r="A41" t="s">
        <v>26</v>
      </c>
      <c r="C41" s="4">
        <f>PERCENTILE(B4:M34,0.98)</f>
        <v>23.279999999999994</v>
      </c>
    </row>
    <row r="42" spans="1:14">
      <c r="A42" t="s">
        <v>25</v>
      </c>
      <c r="B42" s="3">
        <f>COUNT(B4:B34)/11*100</f>
        <v>54.54545454545454</v>
      </c>
      <c r="C42" s="3">
        <f>COUNT(C4:C34)/9*100</f>
        <v>100</v>
      </c>
      <c r="D42" s="3">
        <f>COUNT(D4:D34)/11*100</f>
        <v>100</v>
      </c>
      <c r="E42" s="3">
        <f>COUNT(E4:E34)/10*100</f>
        <v>100</v>
      </c>
      <c r="F42" s="3">
        <f>COUNT(F4:F34)/10*100</f>
        <v>100</v>
      </c>
      <c r="G42" s="3">
        <f>COUNT(G4:G34)/10*100</f>
        <v>100</v>
      </c>
      <c r="H42" s="3">
        <f>COUNT(H4:H33)/11*100</f>
        <v>90.909090909090907</v>
      </c>
      <c r="I42" s="3">
        <f>COUNT(I4:I34)/10*100</f>
        <v>120</v>
      </c>
      <c r="J42" s="3">
        <f>COUNT(J4:J34)/10*100</f>
        <v>100</v>
      </c>
      <c r="K42" s="3">
        <f>COUNT(K4:K34)/10*100</f>
        <v>100</v>
      </c>
      <c r="L42" s="3">
        <f>COUNT(L8:L34)/10*100</f>
        <v>80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35" sqref="M35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30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14.7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19.100000000000001</v>
      </c>
      <c r="M5" s="3">
        <v>11.4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>
        <v>12.5</v>
      </c>
      <c r="K6" s="3">
        <v>12.7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>
        <v>8.5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9.8000000000000007</v>
      </c>
      <c r="D8" s="3"/>
      <c r="E8" s="3"/>
      <c r="F8" s="3"/>
      <c r="G8" s="3">
        <v>6.4</v>
      </c>
      <c r="H8" s="3">
        <v>11.7</v>
      </c>
      <c r="I8" s="3"/>
      <c r="J8" s="3"/>
      <c r="K8" s="3"/>
      <c r="L8" s="3"/>
      <c r="M8" s="3"/>
    </row>
    <row r="9" spans="1:13">
      <c r="A9">
        <f t="shared" si="0"/>
        <v>6</v>
      </c>
      <c r="B9" s="3"/>
      <c r="C9" s="3"/>
      <c r="D9" s="3"/>
      <c r="E9" s="3"/>
      <c r="F9" s="3">
        <v>8.1999999999999993</v>
      </c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>
        <v>20.8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10.7</v>
      </c>
      <c r="M11" s="3">
        <v>8.3000000000000007</v>
      </c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7.3</v>
      </c>
      <c r="K12" s="3">
        <v>9.5</v>
      </c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>
        <v>19.8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12.8</v>
      </c>
      <c r="D14" s="3"/>
      <c r="E14" s="3"/>
      <c r="F14" s="3"/>
      <c r="G14" s="3">
        <v>23.7</v>
      </c>
      <c r="H14" s="3">
        <v>5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6.7</v>
      </c>
      <c r="C15" s="3"/>
      <c r="D15" s="3"/>
      <c r="E15" s="3">
        <v>5.6</v>
      </c>
      <c r="F15" s="3">
        <v>18.399999999999999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7.7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13.6</v>
      </c>
      <c r="M17" s="3">
        <v>7.7</v>
      </c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>
        <v>13</v>
      </c>
      <c r="K18" s="3">
        <v>8.6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4.5999999999999996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/>
      <c r="D20" s="3"/>
      <c r="E20" s="3"/>
      <c r="F20" s="3"/>
      <c r="G20" s="3">
        <v>24.4</v>
      </c>
      <c r="H20" s="3">
        <v>9.1</v>
      </c>
      <c r="I20" s="3"/>
      <c r="J20" s="3"/>
      <c r="K20" s="3"/>
      <c r="L20" s="3"/>
      <c r="M20" s="3"/>
    </row>
    <row r="21" spans="1:13">
      <c r="A21">
        <f t="shared" si="0"/>
        <v>18</v>
      </c>
      <c r="B21" s="3">
        <v>11.7</v>
      </c>
      <c r="C21" s="3"/>
      <c r="D21" s="3"/>
      <c r="E21" s="3">
        <v>10.9</v>
      </c>
      <c r="F21" s="3"/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>
        <v>10.7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9.1</v>
      </c>
      <c r="M23" s="3">
        <v>16.2</v>
      </c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12.5</v>
      </c>
      <c r="K24" s="3">
        <v>7.2</v>
      </c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>
        <v>8.6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10.9</v>
      </c>
      <c r="D26" s="3"/>
      <c r="E26" s="3"/>
      <c r="F26" s="3"/>
      <c r="G26" s="3">
        <v>23.2</v>
      </c>
      <c r="H26" s="3">
        <v>21.3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/>
      <c r="C27" s="3"/>
      <c r="D27" s="3"/>
      <c r="E27" s="3">
        <v>7.5</v>
      </c>
      <c r="F27" s="3">
        <v>4.9000000000000004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6.9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6.2</v>
      </c>
      <c r="M29" s="3">
        <v>6</v>
      </c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>
        <v>28.7</v>
      </c>
      <c r="K30" s="3">
        <v>8.6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>
        <v>5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10</v>
      </c>
      <c r="H32" s="3">
        <v>7.9</v>
      </c>
      <c r="I32" s="3"/>
      <c r="J32" s="3"/>
      <c r="K32" s="3"/>
      <c r="L32" s="3"/>
      <c r="M32" s="3"/>
    </row>
    <row r="33" spans="1:14">
      <c r="A33">
        <f t="shared" si="0"/>
        <v>30</v>
      </c>
      <c r="B33" s="3">
        <v>4.2</v>
      </c>
      <c r="C33" s="3"/>
      <c r="D33" s="3"/>
      <c r="E33" s="3">
        <v>19.100000000000001</v>
      </c>
      <c r="F33" s="3">
        <v>5.9</v>
      </c>
      <c r="G33" s="3"/>
      <c r="H33" s="3"/>
      <c r="I33" s="3"/>
      <c r="J33" s="3"/>
      <c r="K33" s="3"/>
      <c r="L33" s="3"/>
      <c r="M33" s="3"/>
    </row>
    <row r="34" spans="1:14">
      <c r="A34">
        <f t="shared" si="0"/>
        <v>31</v>
      </c>
      <c r="B34" s="3"/>
      <c r="C34" s="3"/>
      <c r="D34" s="3">
        <v>5.2</v>
      </c>
      <c r="E34" s="3"/>
      <c r="F34" s="3"/>
      <c r="G34" s="3"/>
      <c r="H34" s="3"/>
      <c r="I34" s="3"/>
      <c r="J34" s="3"/>
      <c r="K34" s="3"/>
      <c r="L34" s="3"/>
      <c r="M34" s="3"/>
    </row>
    <row r="35" spans="1:14">
      <c r="A35" t="s">
        <v>2</v>
      </c>
      <c r="B35" s="2">
        <f t="shared" ref="B35:G35" si="1">MAX(B4:B34)</f>
        <v>11.7</v>
      </c>
      <c r="C35" s="2">
        <f t="shared" si="1"/>
        <v>12.8</v>
      </c>
      <c r="D35" s="2">
        <f t="shared" si="1"/>
        <v>20.8</v>
      </c>
      <c r="E35" s="2">
        <f t="shared" si="1"/>
        <v>19.100000000000001</v>
      </c>
      <c r="F35" s="2">
        <f t="shared" si="1"/>
        <v>18.399999999999999</v>
      </c>
      <c r="G35" s="2">
        <f t="shared" si="1"/>
        <v>24.4</v>
      </c>
      <c r="H35" s="2">
        <f>MAX(H4:H33)</f>
        <v>21.3</v>
      </c>
      <c r="I35" s="2">
        <f>MAX(I4:I34)</f>
        <v>19.8</v>
      </c>
      <c r="J35" s="2">
        <f>MAX(J4:J34)</f>
        <v>28.7</v>
      </c>
      <c r="K35" s="2">
        <f>MAX(K4:K34)</f>
        <v>12.7</v>
      </c>
      <c r="L35" s="2">
        <f>MAX(L8:L34)</f>
        <v>13.6</v>
      </c>
      <c r="M35" s="2">
        <f>MAX(M4:M34)</f>
        <v>16.2</v>
      </c>
      <c r="N35" s="2"/>
    </row>
    <row r="37" spans="1:14">
      <c r="A37" t="s">
        <v>3</v>
      </c>
      <c r="B37">
        <f>MAX(B4:M34)</f>
        <v>28.7</v>
      </c>
      <c r="D37" t="s">
        <v>4</v>
      </c>
      <c r="E37" s="2">
        <f>AVERAGE(B4:M34)</f>
        <v>11.285454545454549</v>
      </c>
      <c r="G37" t="s">
        <v>5</v>
      </c>
      <c r="H37" s="2">
        <f>STDEV(B4:M34)</f>
        <v>5.8366155268340831</v>
      </c>
      <c r="J37" t="s">
        <v>6</v>
      </c>
      <c r="K37">
        <f>COUNT(B4:M34)</f>
        <v>55</v>
      </c>
      <c r="M37" t="s">
        <v>21</v>
      </c>
      <c r="N37" s="2">
        <f xml:space="preserve"> K37/122*100</f>
        <v>45.081967213114751</v>
      </c>
    </row>
    <row r="39" spans="1:14">
      <c r="C39" t="s">
        <v>18</v>
      </c>
      <c r="D39" s="2">
        <f xml:space="preserve"> COUNT(B4:D34)/30*100</f>
        <v>40</v>
      </c>
      <c r="F39" t="s">
        <v>20</v>
      </c>
      <c r="G39" s="2">
        <f>COUNT(E4:G34)/30*100</f>
        <v>43.333333333333336</v>
      </c>
      <c r="I39" t="s">
        <v>19</v>
      </c>
      <c r="J39" s="2">
        <f xml:space="preserve"> COUNT(H4:J34)/31*100</f>
        <v>48.387096774193552</v>
      </c>
      <c r="L39" t="s">
        <v>22</v>
      </c>
      <c r="M39" s="2">
        <f>COUNT(K4:M34)/31*100</f>
        <v>48.387096774193552</v>
      </c>
    </row>
    <row r="41" spans="1:14">
      <c r="A41" t="s">
        <v>26</v>
      </c>
      <c r="C41" s="4">
        <f>PERCENTILE(B4:M34,0.98)</f>
        <v>24.344000000000001</v>
      </c>
    </row>
    <row r="42" spans="1:14">
      <c r="A42" t="s">
        <v>25</v>
      </c>
      <c r="B42" s="3">
        <f>COUNT(B4:B34)/11*100</f>
        <v>27.27272727272727</v>
      </c>
      <c r="C42" s="3">
        <f>COUNT(C4:C34)/9*100</f>
        <v>33.333333333333329</v>
      </c>
      <c r="D42" s="3">
        <f>COUNT(D4:D34)/11*100</f>
        <v>54.54545454545454</v>
      </c>
      <c r="E42" s="3">
        <f>COUNT(E4:E34)/10*100</f>
        <v>40</v>
      </c>
      <c r="F42" s="3">
        <f>COUNT(F4:F34)/10*100</f>
        <v>40</v>
      </c>
      <c r="G42" s="3">
        <f>COUNT(G4:G34)/10*100</f>
        <v>50</v>
      </c>
      <c r="H42" s="3">
        <f>COUNT(H4:H33)/11*100</f>
        <v>45.454545454545453</v>
      </c>
      <c r="I42" s="3">
        <f>COUNT(I4:I34)/10*100</f>
        <v>50</v>
      </c>
      <c r="J42" s="3">
        <f>COUNT(J4:J34)/10*100</f>
        <v>50</v>
      </c>
      <c r="K42" s="3">
        <f>COUNT(K4:K34)/10*100</f>
        <v>50</v>
      </c>
      <c r="L42" s="3">
        <f>COUNT(L8:L34)/10*100</f>
        <v>40</v>
      </c>
      <c r="M42" s="3">
        <f>COUNT(M4:M34)/11*100</f>
        <v>45.454545454545453</v>
      </c>
    </row>
  </sheetData>
  <phoneticPr fontId="2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33" sqref="M33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13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8.3000000000000007</v>
      </c>
      <c r="E4" s="3"/>
      <c r="F4" s="3"/>
      <c r="G4" s="3"/>
      <c r="H4" s="3"/>
      <c r="I4" s="3">
        <v>14.3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6.8</v>
      </c>
      <c r="D5" s="3"/>
      <c r="E5" s="3"/>
      <c r="F5" s="3"/>
      <c r="G5" s="3"/>
      <c r="H5" s="3">
        <v>13.9</v>
      </c>
      <c r="I5" s="3"/>
      <c r="J5" s="3"/>
      <c r="K5" s="3"/>
      <c r="L5" s="3">
        <v>20.9</v>
      </c>
      <c r="M5" s="3">
        <v>12.9</v>
      </c>
    </row>
    <row r="6" spans="1:13">
      <c r="A6">
        <f t="shared" si="0"/>
        <v>3</v>
      </c>
      <c r="B6" s="3">
        <v>14.6</v>
      </c>
      <c r="C6" s="3"/>
      <c r="D6" s="3"/>
      <c r="E6" s="3">
        <v>9.1999999999999993</v>
      </c>
      <c r="F6" s="3">
        <v>16</v>
      </c>
      <c r="G6" s="3"/>
      <c r="H6" s="3"/>
      <c r="I6" s="3"/>
      <c r="J6" s="3">
        <v>7</v>
      </c>
      <c r="K6" s="3">
        <v>16.100000000000001</v>
      </c>
      <c r="L6" s="3"/>
      <c r="M6" s="3"/>
    </row>
    <row r="7" spans="1:13">
      <c r="A7">
        <f t="shared" si="0"/>
        <v>4</v>
      </c>
      <c r="B7" s="3"/>
      <c r="C7" s="3"/>
      <c r="D7" s="3">
        <v>5.9</v>
      </c>
      <c r="E7" s="3"/>
      <c r="F7" s="3"/>
      <c r="G7" s="3"/>
      <c r="H7" s="3"/>
      <c r="I7" s="3">
        <v>13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21.9</v>
      </c>
      <c r="D8" s="3"/>
      <c r="E8" s="3"/>
      <c r="F8" s="3"/>
      <c r="G8" s="3">
        <v>8.6999999999999993</v>
      </c>
      <c r="H8" s="3">
        <v>9.3000000000000007</v>
      </c>
      <c r="I8" s="3"/>
      <c r="J8" s="3"/>
      <c r="K8" s="3"/>
      <c r="L8" s="3">
        <v>25.7</v>
      </c>
      <c r="M8" s="3">
        <v>17.399999999999999</v>
      </c>
    </row>
    <row r="9" spans="1:13">
      <c r="A9">
        <f t="shared" si="0"/>
        <v>6</v>
      </c>
      <c r="B9" s="3">
        <v>8.1999999999999993</v>
      </c>
      <c r="C9" s="3"/>
      <c r="D9" s="3"/>
      <c r="E9" s="3">
        <v>6.7</v>
      </c>
      <c r="F9" s="3">
        <v>9.8000000000000007</v>
      </c>
      <c r="G9" s="3"/>
      <c r="H9" s="3"/>
      <c r="I9" s="3"/>
      <c r="J9" s="3">
        <v>25.3</v>
      </c>
      <c r="K9" s="8">
        <v>7.8</v>
      </c>
      <c r="L9" s="3"/>
      <c r="M9" s="3"/>
    </row>
    <row r="10" spans="1:13">
      <c r="A10">
        <f t="shared" si="0"/>
        <v>7</v>
      </c>
      <c r="B10" s="3"/>
      <c r="C10" s="3"/>
      <c r="D10" s="3">
        <v>19.2</v>
      </c>
      <c r="E10" s="3"/>
      <c r="F10" s="3"/>
      <c r="G10" s="3"/>
      <c r="H10" s="3"/>
      <c r="I10" s="3">
        <v>9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20.6</v>
      </c>
      <c r="D11" s="3"/>
      <c r="E11" s="3"/>
      <c r="F11" s="3"/>
      <c r="G11" s="3">
        <v>7.4</v>
      </c>
      <c r="H11" s="3">
        <v>12.8</v>
      </c>
      <c r="I11" s="3"/>
      <c r="J11" s="3"/>
      <c r="K11" s="3"/>
      <c r="L11" s="3">
        <v>18</v>
      </c>
      <c r="M11" s="3">
        <v>9.3000000000000007</v>
      </c>
    </row>
    <row r="12" spans="1:13">
      <c r="A12">
        <f t="shared" si="0"/>
        <v>9</v>
      </c>
      <c r="B12" s="3">
        <v>7.3</v>
      </c>
      <c r="C12" s="3"/>
      <c r="D12" s="3"/>
      <c r="E12" s="3">
        <v>12.3</v>
      </c>
      <c r="F12" s="3">
        <v>17.100000000000001</v>
      </c>
      <c r="G12" s="3"/>
      <c r="H12" s="3"/>
      <c r="I12" s="3"/>
      <c r="J12" s="3">
        <v>12.4</v>
      </c>
      <c r="K12" s="3">
        <v>9.8000000000000007</v>
      </c>
      <c r="L12" s="3"/>
      <c r="M12" s="3"/>
    </row>
    <row r="13" spans="1:13">
      <c r="A13">
        <f t="shared" si="0"/>
        <v>10</v>
      </c>
      <c r="B13" s="3"/>
      <c r="C13" s="3"/>
      <c r="D13" s="3">
        <v>19.3</v>
      </c>
      <c r="E13" s="3"/>
      <c r="F13" s="3"/>
      <c r="G13" s="3"/>
      <c r="H13" s="3"/>
      <c r="I13" s="3">
        <v>20.2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/>
      <c r="D14" s="3"/>
      <c r="E14" s="3"/>
      <c r="F14" s="3"/>
      <c r="G14" s="3">
        <v>17.2</v>
      </c>
      <c r="H14" s="3">
        <v>8</v>
      </c>
      <c r="I14" s="3"/>
      <c r="J14" s="3"/>
      <c r="K14" s="3"/>
      <c r="L14" s="3">
        <v>20.5</v>
      </c>
      <c r="M14" s="3">
        <v>7.4</v>
      </c>
    </row>
    <row r="15" spans="1:13">
      <c r="A15">
        <f t="shared" si="0"/>
        <v>12</v>
      </c>
      <c r="B15" s="3"/>
      <c r="C15" s="3"/>
      <c r="D15" s="3"/>
      <c r="E15" s="3">
        <v>3.8</v>
      </c>
      <c r="F15" s="3">
        <v>15.2</v>
      </c>
      <c r="G15" s="3"/>
      <c r="H15" s="3"/>
      <c r="I15" s="3"/>
      <c r="J15" s="3">
        <v>7.1</v>
      </c>
      <c r="K15" s="3">
        <v>11.3</v>
      </c>
      <c r="L15" s="3"/>
      <c r="M15" s="3"/>
    </row>
    <row r="16" spans="1:13">
      <c r="A16">
        <f t="shared" si="0"/>
        <v>13</v>
      </c>
      <c r="B16" s="3"/>
      <c r="C16" s="3"/>
      <c r="D16" s="3"/>
      <c r="E16" s="3"/>
      <c r="F16" s="3"/>
      <c r="G16" s="3"/>
      <c r="H16" s="3"/>
      <c r="I16" s="3">
        <v>27.2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11.2</v>
      </c>
      <c r="D17" s="3"/>
      <c r="E17" s="3"/>
      <c r="F17" s="3"/>
      <c r="G17" s="3">
        <v>19.5</v>
      </c>
      <c r="H17" s="3">
        <v>8.1</v>
      </c>
      <c r="I17" s="3"/>
      <c r="J17" s="3"/>
      <c r="K17" s="3"/>
      <c r="L17" s="3">
        <v>14.6</v>
      </c>
      <c r="M17" s="3">
        <v>11.9</v>
      </c>
    </row>
    <row r="18" spans="1:13">
      <c r="A18">
        <f t="shared" si="0"/>
        <v>15</v>
      </c>
      <c r="B18" s="3">
        <v>2.9</v>
      </c>
      <c r="C18" s="3"/>
      <c r="D18" s="3"/>
      <c r="E18" s="3">
        <v>8.1999999999999993</v>
      </c>
      <c r="F18" s="3">
        <v>16.2</v>
      </c>
      <c r="G18" s="3"/>
      <c r="H18" s="3"/>
      <c r="I18" s="3"/>
      <c r="J18" s="3">
        <v>11.7</v>
      </c>
      <c r="K18" s="3">
        <v>15.6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7.7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10.1</v>
      </c>
      <c r="D20" s="3"/>
      <c r="E20" s="3"/>
      <c r="F20" s="3"/>
      <c r="G20" s="3"/>
      <c r="H20" s="3">
        <v>6.2</v>
      </c>
      <c r="I20" s="3"/>
      <c r="J20" s="3"/>
      <c r="K20" s="3"/>
      <c r="L20" s="3"/>
      <c r="M20" s="3">
        <v>9.1999999999999993</v>
      </c>
    </row>
    <row r="21" spans="1:13">
      <c r="A21">
        <f t="shared" si="0"/>
        <v>18</v>
      </c>
      <c r="B21" s="3">
        <v>11.4</v>
      </c>
      <c r="C21" s="3"/>
      <c r="D21" s="3"/>
      <c r="E21" s="3">
        <v>9</v>
      </c>
      <c r="F21" s="3"/>
      <c r="G21" s="3"/>
      <c r="H21" s="3"/>
      <c r="I21" s="3"/>
      <c r="J21" s="3">
        <v>18.899999999999999</v>
      </c>
      <c r="K21" s="3">
        <v>7.2</v>
      </c>
      <c r="L21" s="3"/>
      <c r="M21" s="3"/>
    </row>
    <row r="22" spans="1:13">
      <c r="A22">
        <f t="shared" si="0"/>
        <v>19</v>
      </c>
      <c r="B22" s="3"/>
      <c r="C22" s="3"/>
      <c r="D22" s="3">
        <v>10.199999999999999</v>
      </c>
      <c r="E22" s="3"/>
      <c r="F22" s="3"/>
      <c r="G22" s="3"/>
      <c r="H22" s="3"/>
      <c r="I22" s="3">
        <v>12.8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7.7</v>
      </c>
      <c r="D23" s="3"/>
      <c r="E23" s="3"/>
      <c r="F23" s="3"/>
      <c r="G23" s="3">
        <v>6</v>
      </c>
      <c r="H23" s="3">
        <v>7.6</v>
      </c>
      <c r="I23" s="3"/>
      <c r="J23" s="3"/>
      <c r="K23" s="3"/>
      <c r="L23" s="3">
        <v>13</v>
      </c>
      <c r="M23" s="3">
        <v>6</v>
      </c>
    </row>
    <row r="24" spans="1:13">
      <c r="A24">
        <f t="shared" si="0"/>
        <v>21</v>
      </c>
      <c r="B24" s="3">
        <v>5.9</v>
      </c>
      <c r="C24" s="3"/>
      <c r="D24" s="3"/>
      <c r="E24" s="3">
        <v>26.1</v>
      </c>
      <c r="F24" s="3">
        <v>17.5</v>
      </c>
      <c r="G24" s="3"/>
      <c r="H24" s="3"/>
      <c r="I24" s="3"/>
      <c r="J24" s="3">
        <v>17.5</v>
      </c>
      <c r="K24" s="3">
        <v>13.7</v>
      </c>
      <c r="L24" s="3"/>
      <c r="M24" s="3"/>
    </row>
    <row r="25" spans="1:13">
      <c r="A25">
        <f t="shared" si="0"/>
        <v>22</v>
      </c>
      <c r="B25" s="3"/>
      <c r="C25" s="3"/>
      <c r="D25" s="3">
        <v>9.5</v>
      </c>
      <c r="E25" s="3"/>
      <c r="F25" s="3"/>
      <c r="G25" s="3"/>
      <c r="H25" s="3"/>
      <c r="I25" s="3">
        <v>7.3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>
        <v>13.4</v>
      </c>
      <c r="D26" s="3"/>
      <c r="E26" s="3"/>
      <c r="F26" s="3"/>
      <c r="G26" s="3">
        <v>20</v>
      </c>
      <c r="H26" s="3">
        <v>22.9</v>
      </c>
      <c r="I26" s="3"/>
      <c r="J26" s="3"/>
      <c r="K26" s="3"/>
      <c r="L26" s="3">
        <v>5.8</v>
      </c>
      <c r="M26" s="3">
        <v>6.9</v>
      </c>
    </row>
    <row r="27" spans="1:13">
      <c r="A27">
        <f t="shared" si="0"/>
        <v>24</v>
      </c>
      <c r="B27" s="3">
        <v>9.3000000000000007</v>
      </c>
      <c r="C27" s="3"/>
      <c r="D27" s="3"/>
      <c r="E27" s="3">
        <v>11.2</v>
      </c>
      <c r="F27" s="3">
        <v>17.2</v>
      </c>
      <c r="G27" s="3"/>
      <c r="H27" s="3"/>
      <c r="I27" s="3"/>
      <c r="J27" s="3">
        <v>10.7</v>
      </c>
      <c r="K27" s="3">
        <v>3.7</v>
      </c>
      <c r="L27" s="3"/>
      <c r="M27" s="3"/>
    </row>
    <row r="28" spans="1:13">
      <c r="A28">
        <f t="shared" si="0"/>
        <v>25</v>
      </c>
      <c r="B28" s="3"/>
      <c r="C28" s="3"/>
      <c r="D28" s="3">
        <v>10.1</v>
      </c>
      <c r="E28" s="3"/>
      <c r="F28" s="3"/>
      <c r="G28" s="3"/>
      <c r="H28" s="3"/>
      <c r="I28" s="3">
        <v>16.600000000000001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>
        <v>11.1</v>
      </c>
      <c r="D29" s="3"/>
      <c r="E29" s="3"/>
      <c r="F29" s="3"/>
      <c r="G29" s="3">
        <v>14.9</v>
      </c>
      <c r="H29" s="3">
        <v>8.5</v>
      </c>
      <c r="I29" s="3"/>
      <c r="J29" s="3"/>
      <c r="K29" s="3"/>
      <c r="L29" s="3">
        <v>4</v>
      </c>
      <c r="M29" s="3">
        <v>11.5</v>
      </c>
    </row>
    <row r="30" spans="1:13">
      <c r="A30">
        <f t="shared" si="0"/>
        <v>27</v>
      </c>
      <c r="B30" s="3">
        <v>12.8</v>
      </c>
      <c r="C30" s="3"/>
      <c r="D30" s="3"/>
      <c r="E30" s="3">
        <v>7.5</v>
      </c>
      <c r="F30" s="3">
        <v>9.1</v>
      </c>
      <c r="G30" s="3"/>
      <c r="H30" s="3"/>
      <c r="I30" s="3"/>
      <c r="J30" s="3">
        <v>20</v>
      </c>
      <c r="K30" s="3">
        <v>11.7</v>
      </c>
      <c r="L30" s="3"/>
      <c r="M30" s="3"/>
    </row>
    <row r="31" spans="1:13">
      <c r="A31">
        <f t="shared" si="0"/>
        <v>28</v>
      </c>
      <c r="B31" s="3"/>
      <c r="C31" s="3"/>
      <c r="D31" s="3">
        <v>8.5</v>
      </c>
      <c r="E31" s="3"/>
      <c r="F31" s="3"/>
      <c r="G31" s="3"/>
      <c r="H31" s="3"/>
      <c r="I31" s="3">
        <v>11.7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9.6999999999999993</v>
      </c>
      <c r="H32" s="3">
        <v>3.9</v>
      </c>
      <c r="I32" s="3"/>
      <c r="J32" s="3"/>
      <c r="K32" s="3"/>
      <c r="L32" s="3">
        <v>20.399999999999999</v>
      </c>
      <c r="M32" s="9">
        <v>8.5</v>
      </c>
    </row>
    <row r="33" spans="1:15">
      <c r="A33">
        <f t="shared" si="0"/>
        <v>30</v>
      </c>
      <c r="B33" s="3">
        <v>10.4</v>
      </c>
      <c r="C33" s="3"/>
      <c r="D33" s="3"/>
      <c r="E33" s="3">
        <v>19.8</v>
      </c>
      <c r="F33" s="3">
        <v>5.4</v>
      </c>
      <c r="G33" s="3"/>
      <c r="H33" s="3"/>
      <c r="I33" s="3"/>
      <c r="J33" s="3">
        <v>12.3</v>
      </c>
      <c r="K33" s="3">
        <v>15.5</v>
      </c>
      <c r="L33" s="3"/>
      <c r="M33" s="3"/>
    </row>
    <row r="34" spans="1:15">
      <c r="A34">
        <f t="shared" si="0"/>
        <v>31</v>
      </c>
      <c r="B34" s="3"/>
      <c r="C34" s="3"/>
      <c r="D34" s="3">
        <v>15.5</v>
      </c>
      <c r="E34" s="3"/>
      <c r="F34" s="3"/>
      <c r="G34" s="3"/>
      <c r="H34" s="3"/>
      <c r="I34" s="3">
        <v>11.6</v>
      </c>
      <c r="J34" s="3"/>
      <c r="K34" s="3"/>
      <c r="L34" s="3"/>
      <c r="M34" s="3"/>
    </row>
    <row r="35" spans="1:15">
      <c r="A35" t="s">
        <v>2</v>
      </c>
      <c r="B35" s="2">
        <f>MAX(B4:B34)</f>
        <v>14.6</v>
      </c>
      <c r="C35" s="2">
        <f t="shared" ref="C35:M35" si="1">MAX(C4:C34)</f>
        <v>21.9</v>
      </c>
      <c r="D35" s="2">
        <f>MAX(D4:D34)</f>
        <v>19.3</v>
      </c>
      <c r="E35" s="2">
        <f t="shared" si="1"/>
        <v>26.1</v>
      </c>
      <c r="F35" s="2">
        <f t="shared" si="1"/>
        <v>17.5</v>
      </c>
      <c r="G35" s="2">
        <f>MAX(G4:G34)</f>
        <v>20</v>
      </c>
      <c r="H35" s="2">
        <f>MAX(H4:H34)</f>
        <v>22.9</v>
      </c>
      <c r="I35" s="2">
        <f>MAX(I4:I34)</f>
        <v>27.2</v>
      </c>
      <c r="J35" s="2">
        <f t="shared" si="1"/>
        <v>25.3</v>
      </c>
      <c r="K35" s="2">
        <f t="shared" si="1"/>
        <v>16.100000000000001</v>
      </c>
      <c r="L35" s="2">
        <f t="shared" si="1"/>
        <v>25.7</v>
      </c>
      <c r="M35" s="2">
        <f t="shared" si="1"/>
        <v>17.399999999999999</v>
      </c>
      <c r="N35" s="2"/>
      <c r="O35" s="2"/>
    </row>
    <row r="37" spans="1:15">
      <c r="A37" t="s">
        <v>3</v>
      </c>
      <c r="B37">
        <f>MAX(B4:M34)</f>
        <v>27.2</v>
      </c>
      <c r="D37" t="s">
        <v>4</v>
      </c>
      <c r="E37" s="2">
        <f>AVERAGE(B4:M34)</f>
        <v>12.253097345132751</v>
      </c>
      <c r="G37" t="s">
        <v>5</v>
      </c>
      <c r="H37" s="2">
        <f>STDEV(B4:M34)</f>
        <v>5.4283822701423956</v>
      </c>
      <c r="J37" t="s">
        <v>6</v>
      </c>
      <c r="K37">
        <f>COUNT(B4:M34)</f>
        <v>113</v>
      </c>
      <c r="M37" t="s">
        <v>21</v>
      </c>
      <c r="N37" s="2">
        <f xml:space="preserve"> K37/122*100</f>
        <v>92.622950819672127</v>
      </c>
    </row>
    <row r="39" spans="1:15">
      <c r="C39" t="s">
        <v>18</v>
      </c>
      <c r="D39" s="2">
        <f xml:space="preserve"> COUNT(B4:D34)/30*100</f>
        <v>86.666666666666671</v>
      </c>
      <c r="F39" t="s">
        <v>20</v>
      </c>
      <c r="G39" s="2">
        <f>COUNT(E4:G34)/30*100</f>
        <v>90</v>
      </c>
      <c r="I39" t="s">
        <v>19</v>
      </c>
      <c r="J39" s="2">
        <f xml:space="preserve"> COUNT(H4:J34)/31*100</f>
        <v>100</v>
      </c>
      <c r="L39" t="s">
        <v>22</v>
      </c>
      <c r="M39" s="2">
        <f>COUNT(K4:M34)/31*100</f>
        <v>93.548387096774192</v>
      </c>
    </row>
    <row r="41" spans="1:15">
      <c r="A41" t="s">
        <v>26</v>
      </c>
      <c r="C41" s="4">
        <f>PERCENTILE(B4:M34,0.98)</f>
        <v>25.603999999999996</v>
      </c>
    </row>
    <row r="42" spans="1:15">
      <c r="A42" t="s">
        <v>25</v>
      </c>
      <c r="B42" s="3">
        <f>COUNT(B4:B34)/11*100</f>
        <v>81.818181818181827</v>
      </c>
      <c r="C42" s="3">
        <f>COUNT(C4:C34)/9*100</f>
        <v>88.888888888888886</v>
      </c>
      <c r="D42" s="3">
        <f>COUNT(D4:D34)/11*100</f>
        <v>81.818181818181827</v>
      </c>
      <c r="E42" s="3">
        <f>COUNT(E4:E34)/10*100</f>
        <v>100</v>
      </c>
      <c r="F42" s="3">
        <f>COUNT(F4:F34)/10*100</f>
        <v>90</v>
      </c>
      <c r="G42" s="3">
        <f>COUNT(G4:G34)/10*100</f>
        <v>80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100</v>
      </c>
      <c r="K42" s="3">
        <f>COUNT(K4:K34)/10*100</f>
        <v>100</v>
      </c>
      <c r="L42" s="3">
        <f>COUNT(L4:L34)/10*100</f>
        <v>90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33" sqref="M33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9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8.1999999999999993</v>
      </c>
      <c r="E4" s="3"/>
      <c r="F4" s="3"/>
      <c r="G4" s="3"/>
      <c r="H4" s="3"/>
      <c r="I4" s="3">
        <v>10.199999999999999</v>
      </c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>
        <v>5.9</v>
      </c>
      <c r="D5" s="3">
        <v>4.5999999999999996</v>
      </c>
      <c r="E5" s="3"/>
      <c r="F5" s="3"/>
      <c r="G5" s="3">
        <v>20.399999999999999</v>
      </c>
      <c r="H5" s="3">
        <v>11.9</v>
      </c>
      <c r="I5" s="3"/>
      <c r="J5" s="3"/>
      <c r="K5" s="3"/>
      <c r="L5" s="3">
        <v>18.8</v>
      </c>
      <c r="M5" s="3">
        <v>10.5</v>
      </c>
    </row>
    <row r="6" spans="1:13">
      <c r="A6">
        <f t="shared" si="0"/>
        <v>3</v>
      </c>
      <c r="B6" s="3">
        <v>13.6</v>
      </c>
      <c r="C6" s="3"/>
      <c r="D6" s="3"/>
      <c r="E6" s="3">
        <v>10.1</v>
      </c>
      <c r="F6" s="3">
        <v>16</v>
      </c>
      <c r="G6" s="3"/>
      <c r="H6" s="3"/>
      <c r="I6" s="3"/>
      <c r="J6" s="3"/>
      <c r="K6" s="3">
        <v>11.2</v>
      </c>
      <c r="L6" s="3"/>
      <c r="M6" s="3"/>
    </row>
    <row r="7" spans="1:13">
      <c r="A7">
        <f t="shared" si="0"/>
        <v>4</v>
      </c>
      <c r="B7" s="3"/>
      <c r="C7" s="3"/>
      <c r="D7" s="3">
        <v>5.9</v>
      </c>
      <c r="E7" s="3"/>
      <c r="F7" s="3"/>
      <c r="G7" s="3"/>
      <c r="H7" s="3"/>
      <c r="I7" s="3">
        <v>14.8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10</v>
      </c>
      <c r="D8" s="3"/>
      <c r="E8" s="3"/>
      <c r="F8" s="3"/>
      <c r="G8" s="3">
        <v>11.9</v>
      </c>
      <c r="H8" s="3">
        <v>5</v>
      </c>
      <c r="I8" s="3"/>
      <c r="J8" s="3">
        <v>15.4</v>
      </c>
      <c r="K8" s="3"/>
      <c r="L8" s="3">
        <v>24.4</v>
      </c>
      <c r="M8" s="3">
        <v>17.2</v>
      </c>
    </row>
    <row r="9" spans="1:13">
      <c r="A9">
        <f t="shared" si="0"/>
        <v>6</v>
      </c>
      <c r="B9" s="3">
        <v>5.7</v>
      </c>
      <c r="C9" s="3"/>
      <c r="D9" s="3"/>
      <c r="E9" s="3">
        <v>6.9</v>
      </c>
      <c r="F9" s="3">
        <v>8.1999999999999993</v>
      </c>
      <c r="G9" s="3"/>
      <c r="H9" s="3"/>
      <c r="I9" s="3"/>
      <c r="J9" s="3">
        <v>23.4</v>
      </c>
      <c r="K9" s="3">
        <v>10.1</v>
      </c>
      <c r="L9" s="3"/>
      <c r="M9" s="3"/>
    </row>
    <row r="10" spans="1:13">
      <c r="A10">
        <f t="shared" si="0"/>
        <v>7</v>
      </c>
      <c r="B10" s="3"/>
      <c r="C10" s="3"/>
      <c r="D10" s="3">
        <v>20.399999999999999</v>
      </c>
      <c r="E10" s="3"/>
      <c r="F10" s="3"/>
      <c r="G10" s="3"/>
      <c r="H10" s="3"/>
      <c r="I10" s="3">
        <v>19.399999999999999</v>
      </c>
      <c r="J10" s="3"/>
      <c r="K10" s="3"/>
      <c r="L10" s="3"/>
      <c r="M10" s="3"/>
    </row>
    <row r="11" spans="1:13">
      <c r="A11">
        <f t="shared" si="0"/>
        <v>8</v>
      </c>
      <c r="B11" s="3"/>
      <c r="C11" s="3">
        <v>19.399999999999999</v>
      </c>
      <c r="D11" s="3"/>
      <c r="E11" s="3"/>
      <c r="F11" s="3"/>
      <c r="G11" s="3">
        <v>8.6</v>
      </c>
      <c r="H11" s="3">
        <v>7.5</v>
      </c>
      <c r="I11" s="3"/>
      <c r="J11" s="3"/>
      <c r="K11" s="3"/>
      <c r="L11" s="3">
        <v>21.4</v>
      </c>
      <c r="M11" s="3">
        <v>5</v>
      </c>
    </row>
    <row r="12" spans="1:13">
      <c r="A12">
        <f t="shared" si="0"/>
        <v>9</v>
      </c>
      <c r="B12" s="3">
        <v>3.3</v>
      </c>
      <c r="C12" s="3"/>
      <c r="D12" s="3"/>
      <c r="E12" s="3">
        <v>10.5</v>
      </c>
      <c r="F12" s="3">
        <v>11.9</v>
      </c>
      <c r="G12" s="3"/>
      <c r="H12" s="3"/>
      <c r="I12" s="3"/>
      <c r="J12" s="3">
        <v>11.3</v>
      </c>
      <c r="K12" s="3">
        <v>8.8000000000000007</v>
      </c>
      <c r="L12" s="3"/>
      <c r="M12" s="3"/>
    </row>
    <row r="13" spans="1:13">
      <c r="A13">
        <f t="shared" si="0"/>
        <v>10</v>
      </c>
      <c r="B13" s="3"/>
      <c r="C13" s="3"/>
      <c r="D13" s="3">
        <v>18.7</v>
      </c>
      <c r="E13" s="3"/>
      <c r="F13" s="3"/>
      <c r="G13" s="3"/>
      <c r="H13" s="3"/>
      <c r="I13" s="3">
        <v>12.5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>
        <v>13.3</v>
      </c>
      <c r="D14" s="3"/>
      <c r="E14" s="3"/>
      <c r="F14" s="3"/>
      <c r="G14" s="3">
        <v>16.7</v>
      </c>
      <c r="H14" s="3">
        <v>12.1</v>
      </c>
      <c r="I14" s="3"/>
      <c r="J14" s="3"/>
      <c r="K14" s="3"/>
      <c r="L14" s="3">
        <v>15.4</v>
      </c>
      <c r="M14" s="3">
        <v>5.7</v>
      </c>
    </row>
    <row r="15" spans="1:13">
      <c r="A15">
        <f t="shared" si="0"/>
        <v>12</v>
      </c>
      <c r="B15" s="3">
        <v>5.9</v>
      </c>
      <c r="C15" s="3"/>
      <c r="D15" s="3"/>
      <c r="E15" s="3">
        <v>10.9</v>
      </c>
      <c r="F15" s="3">
        <v>17.600000000000001</v>
      </c>
      <c r="G15" s="3"/>
      <c r="H15" s="3"/>
      <c r="I15" s="3"/>
      <c r="J15" s="3">
        <v>6</v>
      </c>
      <c r="K15" s="3">
        <v>0.3</v>
      </c>
      <c r="L15" s="3"/>
      <c r="M15" s="3"/>
    </row>
    <row r="16" spans="1:13">
      <c r="A16">
        <f t="shared" si="0"/>
        <v>13</v>
      </c>
      <c r="B16" s="3"/>
      <c r="C16" s="3"/>
      <c r="D16" s="3">
        <v>8.1999999999999993</v>
      </c>
      <c r="E16" s="3"/>
      <c r="F16" s="3"/>
      <c r="G16" s="3"/>
      <c r="H16" s="3"/>
      <c r="I16" s="3">
        <v>30</v>
      </c>
      <c r="J16" s="3"/>
      <c r="K16" s="3"/>
      <c r="L16" s="3"/>
      <c r="M16" s="3"/>
    </row>
    <row r="17" spans="1:13">
      <c r="A17">
        <f t="shared" si="0"/>
        <v>14</v>
      </c>
      <c r="B17" s="3"/>
      <c r="C17" s="3">
        <v>11</v>
      </c>
      <c r="D17" s="3"/>
      <c r="E17" s="3"/>
      <c r="F17" s="3"/>
      <c r="G17" s="3">
        <v>16.399999999999999</v>
      </c>
      <c r="H17" s="3">
        <v>7.3</v>
      </c>
      <c r="I17" s="3"/>
      <c r="J17" s="3"/>
      <c r="K17" s="3"/>
      <c r="L17" s="3">
        <v>14.5</v>
      </c>
      <c r="M17" s="3">
        <v>7.2</v>
      </c>
    </row>
    <row r="18" spans="1:13">
      <c r="A18">
        <f t="shared" si="0"/>
        <v>15</v>
      </c>
      <c r="B18" s="3">
        <v>16.2</v>
      </c>
      <c r="C18" s="3"/>
      <c r="D18" s="3"/>
      <c r="E18" s="3">
        <v>6</v>
      </c>
      <c r="F18" s="3">
        <v>17.600000000000001</v>
      </c>
      <c r="G18" s="3"/>
      <c r="H18" s="3"/>
      <c r="I18" s="3"/>
      <c r="J18" s="3">
        <v>11</v>
      </c>
      <c r="K18" s="3">
        <v>11</v>
      </c>
      <c r="L18" s="3"/>
      <c r="M18" s="3"/>
    </row>
    <row r="19" spans="1:13">
      <c r="A19">
        <f t="shared" si="0"/>
        <v>16</v>
      </c>
      <c r="B19" s="3"/>
      <c r="C19" s="3"/>
      <c r="D19" s="3">
        <v>6.4</v>
      </c>
      <c r="E19" s="3"/>
      <c r="F19" s="3"/>
      <c r="G19" s="3"/>
      <c r="H19" s="3"/>
      <c r="I19" s="3">
        <v>5.3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9.1</v>
      </c>
      <c r="D20" s="3"/>
      <c r="E20" s="3"/>
      <c r="F20" s="3"/>
      <c r="G20" s="3">
        <v>12.8</v>
      </c>
      <c r="H20" s="3">
        <v>4.2</v>
      </c>
      <c r="I20" s="3"/>
      <c r="J20" s="3"/>
      <c r="K20" s="3"/>
      <c r="L20" s="3">
        <v>14.9</v>
      </c>
      <c r="M20" s="3">
        <v>9.9</v>
      </c>
    </row>
    <row r="21" spans="1:13">
      <c r="A21">
        <f t="shared" si="0"/>
        <v>18</v>
      </c>
      <c r="B21" s="3">
        <v>11</v>
      </c>
      <c r="C21" s="3"/>
      <c r="D21" s="3"/>
      <c r="E21" s="3">
        <v>11.2</v>
      </c>
      <c r="F21" s="3">
        <v>8.4</v>
      </c>
      <c r="G21" s="3"/>
      <c r="H21" s="3"/>
      <c r="I21" s="3"/>
      <c r="J21" s="3">
        <v>16.600000000000001</v>
      </c>
      <c r="K21" s="3">
        <v>10.3</v>
      </c>
      <c r="L21" s="3"/>
      <c r="M21" s="3"/>
    </row>
    <row r="22" spans="1:13">
      <c r="A22">
        <f t="shared" si="0"/>
        <v>19</v>
      </c>
      <c r="B22" s="3"/>
      <c r="C22" s="3"/>
      <c r="D22" s="3">
        <v>15.3</v>
      </c>
      <c r="E22" s="3"/>
      <c r="F22" s="3"/>
      <c r="G22" s="3"/>
      <c r="H22" s="3"/>
      <c r="I22" s="3">
        <v>15.4</v>
      </c>
      <c r="J22" s="3"/>
      <c r="K22" s="3"/>
      <c r="L22" s="3"/>
      <c r="M22" s="3"/>
    </row>
    <row r="23" spans="1:13">
      <c r="A23">
        <f t="shared" si="0"/>
        <v>20</v>
      </c>
      <c r="B23" s="3"/>
      <c r="C23" s="3">
        <v>7.5</v>
      </c>
      <c r="D23" s="3"/>
      <c r="E23" s="3"/>
      <c r="F23" s="3"/>
      <c r="G23" s="3">
        <v>7.2</v>
      </c>
      <c r="H23" s="3">
        <v>8</v>
      </c>
      <c r="I23" s="3"/>
      <c r="J23" s="3"/>
      <c r="K23" s="3"/>
      <c r="L23" s="3">
        <v>8.8000000000000007</v>
      </c>
      <c r="M23" s="3">
        <v>4.5999999999999996</v>
      </c>
    </row>
    <row r="24" spans="1:13">
      <c r="A24">
        <f t="shared" si="0"/>
        <v>21</v>
      </c>
      <c r="B24" s="3">
        <v>4</v>
      </c>
      <c r="C24" s="3"/>
      <c r="D24" s="3"/>
      <c r="E24" s="3">
        <v>29.4</v>
      </c>
      <c r="F24" s="3">
        <v>22.3</v>
      </c>
      <c r="G24" s="3"/>
      <c r="H24" s="3"/>
      <c r="I24" s="3"/>
      <c r="J24" s="3">
        <v>16.100000000000001</v>
      </c>
      <c r="K24" s="3">
        <v>15.5</v>
      </c>
      <c r="L24" s="3"/>
      <c r="M24" s="3"/>
    </row>
    <row r="25" spans="1:13">
      <c r="A25">
        <f t="shared" si="0"/>
        <v>22</v>
      </c>
      <c r="B25" s="3"/>
      <c r="C25" s="3"/>
      <c r="D25" s="3">
        <v>8.6</v>
      </c>
      <c r="E25" s="3"/>
      <c r="F25" s="3"/>
      <c r="G25" s="3"/>
      <c r="H25" s="3"/>
      <c r="I25" s="3">
        <v>6.5</v>
      </c>
      <c r="J25" s="3"/>
      <c r="K25" s="3"/>
      <c r="L25" s="3"/>
      <c r="M25" s="3"/>
    </row>
    <row r="26" spans="1:13">
      <c r="A26">
        <f t="shared" si="0"/>
        <v>23</v>
      </c>
      <c r="B26" s="3"/>
      <c r="C26" s="3"/>
      <c r="D26" s="3"/>
      <c r="E26" s="3"/>
      <c r="F26" s="3"/>
      <c r="G26" s="3">
        <v>26.3</v>
      </c>
      <c r="H26" s="3">
        <v>20.7</v>
      </c>
      <c r="I26" s="3"/>
      <c r="J26" s="3"/>
      <c r="K26" s="3"/>
      <c r="L26" s="3">
        <v>5.5</v>
      </c>
      <c r="M26" s="3">
        <v>9.4</v>
      </c>
    </row>
    <row r="27" spans="1:13">
      <c r="A27">
        <f t="shared" si="0"/>
        <v>24</v>
      </c>
      <c r="B27" s="3">
        <v>9.1</v>
      </c>
      <c r="C27" s="3"/>
      <c r="D27" s="3"/>
      <c r="E27" s="3">
        <v>5.5</v>
      </c>
      <c r="F27" s="3">
        <v>12.2</v>
      </c>
      <c r="G27" s="3"/>
      <c r="H27" s="3"/>
      <c r="I27" s="3"/>
      <c r="J27" s="3">
        <v>5.8</v>
      </c>
      <c r="K27" s="3">
        <v>3.8</v>
      </c>
      <c r="L27" s="3"/>
      <c r="M27" s="3"/>
    </row>
    <row r="28" spans="1:13">
      <c r="A28">
        <f t="shared" si="0"/>
        <v>25</v>
      </c>
      <c r="B28" s="3"/>
      <c r="C28" s="3"/>
      <c r="D28" s="3">
        <v>5.7</v>
      </c>
      <c r="E28" s="3"/>
      <c r="F28" s="3"/>
      <c r="G28" s="3"/>
      <c r="H28" s="3"/>
      <c r="I28" s="3">
        <v>13.9</v>
      </c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>
        <v>11.7</v>
      </c>
      <c r="H29" s="3">
        <v>11.5</v>
      </c>
      <c r="I29" s="3"/>
      <c r="J29" s="3"/>
      <c r="K29" s="3"/>
      <c r="L29" s="3">
        <v>5.7</v>
      </c>
      <c r="M29" s="3">
        <v>7.2</v>
      </c>
    </row>
    <row r="30" spans="1:13">
      <c r="A30">
        <f t="shared" si="0"/>
        <v>27</v>
      </c>
      <c r="B30" s="3">
        <v>9.6</v>
      </c>
      <c r="C30" s="3"/>
      <c r="D30" s="3"/>
      <c r="E30" s="3">
        <v>3.1</v>
      </c>
      <c r="F30" s="3">
        <v>2.9</v>
      </c>
      <c r="G30" s="3"/>
      <c r="H30" s="3"/>
      <c r="I30" s="3"/>
      <c r="J30" s="3">
        <v>19.899999999999999</v>
      </c>
      <c r="K30" s="3">
        <v>9.1</v>
      </c>
      <c r="L30" s="3"/>
      <c r="M30" s="3"/>
    </row>
    <row r="31" spans="1:13">
      <c r="A31">
        <f t="shared" si="0"/>
        <v>28</v>
      </c>
      <c r="B31" s="3"/>
      <c r="C31" s="3">
        <v>13.7</v>
      </c>
      <c r="D31" s="3">
        <v>7.4</v>
      </c>
      <c r="E31" s="3"/>
      <c r="F31" s="3"/>
      <c r="G31" s="3"/>
      <c r="H31" s="3"/>
      <c r="I31" s="3">
        <v>7.2</v>
      </c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9.6</v>
      </c>
      <c r="H32" s="3">
        <v>7.7</v>
      </c>
      <c r="I32" s="3"/>
      <c r="J32" s="3"/>
      <c r="K32" s="3"/>
      <c r="L32" s="3">
        <v>13.7</v>
      </c>
      <c r="M32" s="9">
        <v>7.3</v>
      </c>
    </row>
    <row r="33" spans="1:14">
      <c r="A33">
        <f t="shared" si="0"/>
        <v>30</v>
      </c>
      <c r="B33" s="3">
        <v>8.5</v>
      </c>
      <c r="C33" s="3"/>
      <c r="D33" s="3"/>
      <c r="E33" s="3">
        <v>16.399999999999999</v>
      </c>
      <c r="F33" s="3">
        <v>6.9</v>
      </c>
      <c r="G33" s="3"/>
      <c r="H33" s="3"/>
      <c r="I33" s="3"/>
      <c r="J33" s="3">
        <v>19.899999999999999</v>
      </c>
      <c r="K33" s="3">
        <v>13.2</v>
      </c>
      <c r="L33" s="3"/>
      <c r="M33" s="3"/>
    </row>
    <row r="34" spans="1:14">
      <c r="A34">
        <f t="shared" si="0"/>
        <v>31</v>
      </c>
      <c r="B34" s="3"/>
      <c r="C34" s="3"/>
      <c r="D34" s="3">
        <v>7.5</v>
      </c>
      <c r="E34" s="3"/>
      <c r="F34" s="3"/>
      <c r="G34" s="3"/>
      <c r="H34" s="3"/>
      <c r="I34" s="3">
        <v>12.1</v>
      </c>
      <c r="J34" s="3"/>
      <c r="K34" s="3"/>
      <c r="L34" s="3"/>
      <c r="M34" s="3"/>
    </row>
    <row r="35" spans="1:14">
      <c r="A35" t="s">
        <v>2</v>
      </c>
      <c r="B35" s="2">
        <f>MAX(B4:B34)</f>
        <v>16.2</v>
      </c>
      <c r="C35" s="2">
        <f t="shared" ref="C35:M35" si="1">MAX(C4:C34)</f>
        <v>19.399999999999999</v>
      </c>
      <c r="D35" s="2">
        <f>MAX(D4:D34)</f>
        <v>20.399999999999999</v>
      </c>
      <c r="E35" s="2">
        <f t="shared" si="1"/>
        <v>29.4</v>
      </c>
      <c r="F35" s="2">
        <f t="shared" si="1"/>
        <v>22.3</v>
      </c>
      <c r="G35" s="2">
        <f t="shared" si="1"/>
        <v>26.3</v>
      </c>
      <c r="H35" s="2">
        <f>MAX(H4:H34)</f>
        <v>20.7</v>
      </c>
      <c r="I35" s="2">
        <f>MAX(I4:I34)</f>
        <v>30</v>
      </c>
      <c r="J35" s="2">
        <f t="shared" si="1"/>
        <v>23.4</v>
      </c>
      <c r="K35" s="2">
        <f>MAX(K4:K34)</f>
        <v>15.5</v>
      </c>
      <c r="L35" s="2">
        <f t="shared" si="1"/>
        <v>24.4</v>
      </c>
      <c r="M35" s="2">
        <f t="shared" si="1"/>
        <v>17.2</v>
      </c>
      <c r="N35" s="2"/>
    </row>
    <row r="37" spans="1:14">
      <c r="A37" t="s">
        <v>3</v>
      </c>
      <c r="B37">
        <f>MAX(B4:M34)</f>
        <v>30</v>
      </c>
      <c r="D37" t="s">
        <v>4</v>
      </c>
      <c r="E37" s="2">
        <f>AVERAGE(B4:M34)</f>
        <v>11.390909090909094</v>
      </c>
      <c r="G37" t="s">
        <v>5</v>
      </c>
      <c r="H37" s="2">
        <f>STDEV(B4:M34)</f>
        <v>5.7484635628429652</v>
      </c>
      <c r="J37" t="s">
        <v>6</v>
      </c>
      <c r="K37">
        <f>COUNT(B4:M34)</f>
        <v>121</v>
      </c>
      <c r="M37" t="s">
        <v>21</v>
      </c>
      <c r="N37" s="2">
        <f xml:space="preserve"> K37/122*100</f>
        <v>99.180327868852459</v>
      </c>
    </row>
    <row r="39" spans="1:14">
      <c r="C39" t="s">
        <v>18</v>
      </c>
      <c r="D39" s="2">
        <f xml:space="preserve"> COUNT(B4:D34)/30*100</f>
        <v>100</v>
      </c>
      <c r="F39" t="s">
        <v>20</v>
      </c>
      <c r="G39" s="2">
        <f>COUNT(E4:G34)/30*100</f>
        <v>100</v>
      </c>
      <c r="I39" t="s">
        <v>19</v>
      </c>
      <c r="J39" s="2">
        <f xml:space="preserve"> COUNT(H4:J34)/31*100</f>
        <v>100</v>
      </c>
      <c r="L39" t="s">
        <v>22</v>
      </c>
      <c r="M39" s="2">
        <f>COUNT(K4:M34)/31*100</f>
        <v>96.774193548387103</v>
      </c>
    </row>
    <row r="41" spans="1:14">
      <c r="A41" t="s">
        <v>26</v>
      </c>
      <c r="C41" s="4">
        <f>PERCENTILE(B4:M34,0.98)</f>
        <v>25.539999999999988</v>
      </c>
    </row>
    <row r="42" spans="1:14">
      <c r="A42" t="s">
        <v>25</v>
      </c>
      <c r="B42" s="3">
        <f>COUNT(B4:B34)/11*100</f>
        <v>90.909090909090907</v>
      </c>
      <c r="C42" s="3">
        <f>COUNT(C4:C34)/9*100</f>
        <v>88.888888888888886</v>
      </c>
      <c r="D42" s="3">
        <f>COUNT(D4:D34)/11*100</f>
        <v>109.09090909090908</v>
      </c>
      <c r="E42" s="3">
        <f>COUNT(E4:E34)/10*100</f>
        <v>100</v>
      </c>
      <c r="F42" s="3">
        <f>COUNT(F4:F34)/10*100</f>
        <v>100</v>
      </c>
      <c r="G42" s="3">
        <f>COUNT(G4:G34)/10*100</f>
        <v>100</v>
      </c>
      <c r="H42" s="3">
        <f>COUNT(H4:H34)/11*100</f>
        <v>90.909090909090907</v>
      </c>
      <c r="I42" s="3">
        <f>COUNT(I4:I34)/10*100</f>
        <v>110.00000000000001</v>
      </c>
      <c r="J42" s="3">
        <f>COUNT(J4:J34)/10*100</f>
        <v>100</v>
      </c>
      <c r="K42" s="3">
        <f>COUNT(K4:K34)/10*100</f>
        <v>100</v>
      </c>
      <c r="L42" s="3">
        <f>COUNT(L4:L34)/10*100</f>
        <v>100</v>
      </c>
      <c r="M42" s="3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24" sqref="M24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28</v>
      </c>
    </row>
    <row r="2" spans="1:13">
      <c r="E2" t="s">
        <v>1</v>
      </c>
    </row>
    <row r="3" spans="1:13">
      <c r="B3" s="1">
        <v>39083</v>
      </c>
      <c r="C3" s="1">
        <v>39114</v>
      </c>
      <c r="D3" s="1">
        <v>39142</v>
      </c>
      <c r="E3" s="1">
        <v>39173</v>
      </c>
      <c r="F3" s="1">
        <v>39203</v>
      </c>
      <c r="G3" s="1">
        <v>39234</v>
      </c>
      <c r="H3" s="1">
        <v>39264</v>
      </c>
      <c r="I3" s="1">
        <v>39295</v>
      </c>
      <c r="J3" s="1">
        <v>39326</v>
      </c>
      <c r="K3" s="1">
        <v>39356</v>
      </c>
      <c r="L3" s="1">
        <v>39387</v>
      </c>
      <c r="M3" s="1">
        <v>39417</v>
      </c>
    </row>
    <row r="4" spans="1:13">
      <c r="A4">
        <v>1</v>
      </c>
      <c r="B4" s="3"/>
      <c r="C4" s="3"/>
      <c r="D4" s="3">
        <v>8.6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 t="shared" ref="A5:A34" si="0">+A4+1</f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10.7</v>
      </c>
    </row>
    <row r="6" spans="1:13">
      <c r="A6">
        <f t="shared" si="0"/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17.7</v>
      </c>
      <c r="L6" s="3"/>
      <c r="M6" s="3"/>
    </row>
    <row r="7" spans="1:13">
      <c r="A7">
        <f t="shared" si="0"/>
        <v>4</v>
      </c>
      <c r="B7" s="3"/>
      <c r="C7" s="3"/>
      <c r="D7" s="3"/>
      <c r="E7" s="3"/>
      <c r="F7" s="3"/>
      <c r="G7" s="3"/>
      <c r="H7" s="3"/>
      <c r="I7" s="3">
        <v>15</v>
      </c>
      <c r="J7" s="3"/>
      <c r="K7" s="3"/>
      <c r="L7" s="3"/>
      <c r="M7" s="3"/>
    </row>
    <row r="8" spans="1:13">
      <c r="A8">
        <f t="shared" si="0"/>
        <v>5</v>
      </c>
      <c r="B8" s="3"/>
      <c r="C8" s="3">
        <v>10.6</v>
      </c>
      <c r="D8" s="3"/>
      <c r="E8" s="3"/>
      <c r="F8" s="3"/>
      <c r="G8" s="3">
        <v>11.3</v>
      </c>
      <c r="H8" s="3"/>
      <c r="I8" s="3"/>
      <c r="J8" s="3"/>
      <c r="K8" s="3"/>
      <c r="L8" s="3"/>
      <c r="M8" s="3"/>
    </row>
    <row r="9" spans="1:13">
      <c r="A9">
        <f t="shared" si="0"/>
        <v>6</v>
      </c>
      <c r="B9" s="3"/>
      <c r="C9" s="3"/>
      <c r="D9" s="3"/>
      <c r="E9" s="3">
        <v>6.9</v>
      </c>
      <c r="F9" s="3"/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21.7</v>
      </c>
      <c r="M11" s="3"/>
    </row>
    <row r="12" spans="1:13">
      <c r="A12">
        <f t="shared" si="0"/>
        <v>9</v>
      </c>
      <c r="B12" s="3"/>
      <c r="C12" s="3"/>
      <c r="D12" s="3"/>
      <c r="E12" s="3"/>
      <c r="F12" s="3"/>
      <c r="G12" s="3"/>
      <c r="H12" s="3"/>
      <c r="I12" s="3"/>
      <c r="J12" s="3">
        <v>9.4</v>
      </c>
      <c r="K12" s="3"/>
      <c r="L12" s="3"/>
      <c r="M12" s="3"/>
    </row>
    <row r="13" spans="1:13">
      <c r="A13">
        <f t="shared" si="0"/>
        <v>10</v>
      </c>
      <c r="B13" s="3"/>
      <c r="C13" s="3"/>
      <c r="D13" s="3"/>
      <c r="E13" s="3"/>
      <c r="F13" s="3"/>
      <c r="G13" s="3"/>
      <c r="H13" s="3"/>
      <c r="I13" s="3">
        <v>5.0999999999999996</v>
      </c>
      <c r="J13" s="3"/>
      <c r="K13" s="3"/>
      <c r="L13" s="3"/>
      <c r="M13" s="3"/>
    </row>
    <row r="14" spans="1:13">
      <c r="A14">
        <f t="shared" si="0"/>
        <v>11</v>
      </c>
      <c r="B14" s="3"/>
      <c r="C14" s="3"/>
      <c r="D14" s="3"/>
      <c r="E14" s="3"/>
      <c r="F14" s="3"/>
      <c r="G14" s="3"/>
      <c r="H14" s="3">
        <v>12.1</v>
      </c>
      <c r="I14" s="3"/>
      <c r="J14" s="3"/>
      <c r="K14" s="3"/>
      <c r="L14" s="3"/>
      <c r="M14" s="3"/>
    </row>
    <row r="15" spans="1:13">
      <c r="A15">
        <f t="shared" si="0"/>
        <v>12</v>
      </c>
      <c r="B15" s="3">
        <v>7</v>
      </c>
      <c r="C15" s="3"/>
      <c r="D15" s="3"/>
      <c r="E15" s="3"/>
      <c r="F15" s="3">
        <v>13.2</v>
      </c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3"/>
      <c r="C16" s="3"/>
      <c r="D16" s="3">
        <v>8.6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>
        <f t="shared" si="0"/>
        <v>15</v>
      </c>
      <c r="B18" s="3"/>
      <c r="C18" s="3"/>
      <c r="D18" s="3"/>
      <c r="E18" s="3"/>
      <c r="F18" s="3"/>
      <c r="G18" s="3"/>
      <c r="H18" s="3"/>
      <c r="I18" s="3"/>
      <c r="J18" s="3"/>
      <c r="K18" s="3">
        <v>10.4</v>
      </c>
      <c r="L18" s="3"/>
      <c r="M18" s="3"/>
    </row>
    <row r="19" spans="1:13">
      <c r="A19">
        <f t="shared" si="0"/>
        <v>16</v>
      </c>
      <c r="B19" s="3"/>
      <c r="C19" s="3"/>
      <c r="D19" s="3"/>
      <c r="E19" s="3"/>
      <c r="F19" s="3"/>
      <c r="G19" s="3"/>
      <c r="H19" s="3"/>
      <c r="I19" s="3">
        <v>7.3</v>
      </c>
      <c r="J19" s="3"/>
      <c r="K19" s="3"/>
      <c r="L19" s="3"/>
      <c r="M19" s="3"/>
    </row>
    <row r="20" spans="1:13">
      <c r="A20">
        <f t="shared" si="0"/>
        <v>17</v>
      </c>
      <c r="B20" s="3"/>
      <c r="C20" s="3">
        <v>10.1</v>
      </c>
      <c r="D20" s="3"/>
      <c r="E20" s="3"/>
      <c r="F20" s="3"/>
      <c r="G20" s="3">
        <v>13.4</v>
      </c>
      <c r="H20" s="3"/>
      <c r="I20" s="3"/>
      <c r="J20" s="3"/>
      <c r="K20" s="3"/>
      <c r="L20" s="3"/>
      <c r="M20" s="3"/>
    </row>
    <row r="21" spans="1:13">
      <c r="A21">
        <f t="shared" si="0"/>
        <v>18</v>
      </c>
      <c r="B21" s="3"/>
      <c r="C21" s="3"/>
      <c r="D21" s="3"/>
      <c r="E21" s="3">
        <v>12.1</v>
      </c>
      <c r="F21" s="3"/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9.1999999999999993</v>
      </c>
      <c r="M23" s="9">
        <v>4.4000000000000004</v>
      </c>
    </row>
    <row r="24" spans="1:13">
      <c r="A24">
        <f t="shared" si="0"/>
        <v>21</v>
      </c>
      <c r="B24" s="3"/>
      <c r="C24" s="3"/>
      <c r="D24" s="3"/>
      <c r="E24" s="3"/>
      <c r="F24" s="3"/>
      <c r="G24" s="3"/>
      <c r="H24" s="3"/>
      <c r="I24" s="3"/>
      <c r="J24" s="3">
        <v>17</v>
      </c>
      <c r="K24" s="3"/>
      <c r="L24" s="3"/>
      <c r="M24" s="3"/>
    </row>
    <row r="25" spans="1:13">
      <c r="A25">
        <f t="shared" si="0"/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>
        <f t="shared" si="0"/>
        <v>23</v>
      </c>
      <c r="B26" s="3"/>
      <c r="C26" s="3"/>
      <c r="D26" s="3"/>
      <c r="E26" s="3"/>
      <c r="F26" s="3"/>
      <c r="G26" s="3"/>
      <c r="H26" s="3">
        <v>21</v>
      </c>
      <c r="I26" s="3"/>
      <c r="J26" s="3"/>
      <c r="K26" s="3"/>
      <c r="L26" s="3"/>
      <c r="M26" s="3"/>
    </row>
    <row r="27" spans="1:13">
      <c r="A27">
        <f t="shared" si="0"/>
        <v>24</v>
      </c>
      <c r="B27" s="3">
        <v>10.3</v>
      </c>
      <c r="C27" s="3"/>
      <c r="D27" s="3"/>
      <c r="E27" s="3"/>
      <c r="F27" s="3">
        <v>8</v>
      </c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3"/>
      <c r="C28" s="3"/>
      <c r="D28" s="3">
        <v>5.3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7.2</v>
      </c>
    </row>
    <row r="30" spans="1:13">
      <c r="A30">
        <f t="shared" si="0"/>
        <v>27</v>
      </c>
      <c r="B30" s="3"/>
      <c r="C30" s="3"/>
      <c r="D30" s="3"/>
      <c r="E30" s="3"/>
      <c r="F30" s="3"/>
      <c r="G30" s="3"/>
      <c r="H30" s="3"/>
      <c r="I30" s="3"/>
      <c r="J30" s="3"/>
      <c r="K30" s="3">
        <v>9.3000000000000007</v>
      </c>
      <c r="L30" s="3"/>
      <c r="M30" s="3"/>
    </row>
    <row r="31" spans="1:13">
      <c r="A31">
        <f t="shared" si="0"/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>
        <f t="shared" si="0"/>
        <v>29</v>
      </c>
      <c r="B32" s="3"/>
      <c r="C32" s="3"/>
      <c r="D32" s="3"/>
      <c r="E32" s="3"/>
      <c r="F32" s="3"/>
      <c r="G32" s="3">
        <v>9.4</v>
      </c>
      <c r="H32" s="3"/>
      <c r="I32" s="3"/>
      <c r="J32" s="3"/>
      <c r="K32" s="3"/>
      <c r="L32" s="3"/>
      <c r="M32" s="3"/>
    </row>
    <row r="33" spans="1:14">
      <c r="A33">
        <f t="shared" si="0"/>
        <v>30</v>
      </c>
      <c r="B33" s="3"/>
      <c r="C33" s="3"/>
      <c r="D33" s="3"/>
      <c r="E33" s="3">
        <v>13.1</v>
      </c>
      <c r="F33" s="3"/>
      <c r="G33" s="3"/>
      <c r="H33" s="3"/>
      <c r="I33" s="3"/>
      <c r="J33" s="3"/>
      <c r="K33" s="3"/>
      <c r="L33" s="3"/>
      <c r="M33" s="3"/>
    </row>
    <row r="34" spans="1:14">
      <c r="A34">
        <f t="shared" si="0"/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4">
      <c r="A35" t="s">
        <v>2</v>
      </c>
      <c r="B35" s="2">
        <f>MAX(B4:B34)</f>
        <v>10.3</v>
      </c>
      <c r="C35" s="2">
        <f t="shared" ref="C35:M35" si="1">MAX(C4:C34)</f>
        <v>10.6</v>
      </c>
      <c r="D35" s="2">
        <f>MAX(D4:D34)</f>
        <v>8.6</v>
      </c>
      <c r="E35" s="2">
        <f t="shared" si="1"/>
        <v>13.1</v>
      </c>
      <c r="F35" s="2">
        <f t="shared" si="1"/>
        <v>13.2</v>
      </c>
      <c r="G35" s="2">
        <f t="shared" si="1"/>
        <v>13.4</v>
      </c>
      <c r="H35" s="2">
        <f>MAX(H4:H34)</f>
        <v>21</v>
      </c>
      <c r="I35" s="2">
        <f>MAX(I4:I34)</f>
        <v>15</v>
      </c>
      <c r="J35" s="2">
        <f t="shared" si="1"/>
        <v>17</v>
      </c>
      <c r="K35" s="2">
        <f>MAX(K4:K34)</f>
        <v>17.7</v>
      </c>
      <c r="L35" s="2">
        <f t="shared" si="1"/>
        <v>21.7</v>
      </c>
      <c r="M35" s="2">
        <f t="shared" si="1"/>
        <v>10.7</v>
      </c>
      <c r="N35" s="2"/>
    </row>
    <row r="37" spans="1:14">
      <c r="A37" t="s">
        <v>3</v>
      </c>
      <c r="B37">
        <f>MAX(B4:M34)</f>
        <v>21.7</v>
      </c>
      <c r="D37" t="s">
        <v>4</v>
      </c>
      <c r="E37" s="2">
        <f>AVERAGE(B4:M34)</f>
        <v>10.846666666666668</v>
      </c>
      <c r="G37" t="s">
        <v>5</v>
      </c>
      <c r="H37" s="2">
        <f>STDEV(B4:M34)</f>
        <v>4.2898222238973611</v>
      </c>
      <c r="J37" t="s">
        <v>6</v>
      </c>
      <c r="K37">
        <f>COUNT(B4:M34)</f>
        <v>30</v>
      </c>
      <c r="M37" t="s">
        <v>21</v>
      </c>
      <c r="N37" s="2">
        <f xml:space="preserve"> K37/122*100</f>
        <v>24.590163934426229</v>
      </c>
    </row>
    <row r="39" spans="1:14">
      <c r="C39" t="s">
        <v>18</v>
      </c>
      <c r="D39" s="2">
        <f xml:space="preserve"> COUNT(B4:D34)/30*100</f>
        <v>23.333333333333332</v>
      </c>
      <c r="F39" t="s">
        <v>20</v>
      </c>
      <c r="G39" s="2">
        <f>COUNT(E4:G34)/30*100</f>
        <v>26.666666666666668</v>
      </c>
      <c r="I39" t="s">
        <v>19</v>
      </c>
      <c r="J39" s="2">
        <f xml:space="preserve"> COUNT(H4:J34)/31*100</f>
        <v>22.58064516129032</v>
      </c>
      <c r="L39" t="s">
        <v>22</v>
      </c>
      <c r="M39" s="2">
        <f>COUNT(K4:M34)/31*100</f>
        <v>25.806451612903224</v>
      </c>
    </row>
    <row r="41" spans="1:14">
      <c r="A41" t="s">
        <v>26</v>
      </c>
      <c r="C41" s="4">
        <f>PERCENTILE(B4:M34,0.98)</f>
        <v>21.293999999999997</v>
      </c>
    </row>
    <row r="42" spans="1:14">
      <c r="A42" t="s">
        <v>25</v>
      </c>
      <c r="B42" s="3">
        <f>COUNT(B4:B34)/11*100</f>
        <v>18.181818181818183</v>
      </c>
      <c r="C42" s="3">
        <f>COUNT(C4:C34)/9*100</f>
        <v>22.222222222222221</v>
      </c>
      <c r="D42" s="3">
        <f>COUNT(D4:D34)/11*100</f>
        <v>27.27272727272727</v>
      </c>
      <c r="E42" s="3">
        <f>COUNT(E4:E34)/10*100</f>
        <v>30</v>
      </c>
      <c r="F42" s="3">
        <f>COUNT(F4:F34)/10*100</f>
        <v>20</v>
      </c>
      <c r="G42" s="3">
        <f>COUNT(G4:G34)/10*100</f>
        <v>30</v>
      </c>
      <c r="H42" s="3">
        <f>COUNT(H4:H34)/11*100</f>
        <v>18.181818181818183</v>
      </c>
      <c r="I42" s="3">
        <f>COUNT(I4:I34)/10*100</f>
        <v>30</v>
      </c>
      <c r="J42" s="3">
        <f>COUNT(J4:J34)/10*100</f>
        <v>20</v>
      </c>
      <c r="K42" s="3">
        <f>COUNT(K4:K34)/10*100</f>
        <v>30</v>
      </c>
      <c r="L42" s="3">
        <f>COUNT(L4:L34)/10*100</f>
        <v>20</v>
      </c>
      <c r="M42" s="3">
        <f>COUNT(M4:M34)/11*100</f>
        <v>27.27272727272727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AL</vt:lpstr>
      <vt:lpstr>BK</vt:lpstr>
      <vt:lpstr>BC1</vt:lpstr>
      <vt:lpstr>BC2</vt:lpstr>
      <vt:lpstr>BP</vt:lpstr>
      <vt:lpstr>CH</vt:lpstr>
      <vt:lpstr>GM</vt:lpstr>
      <vt:lpstr>HM1</vt:lpstr>
      <vt:lpstr>HM2</vt:lpstr>
      <vt:lpstr>HO</vt:lpstr>
      <vt:lpstr>KN</vt:lpstr>
      <vt:lpstr>LI</vt:lpstr>
      <vt:lpstr>LY</vt:lpstr>
      <vt:lpstr>LCM</vt:lpstr>
      <vt:lpstr>MO</vt:lpstr>
      <vt:lpstr>MR</vt:lpstr>
      <vt:lpstr>PA</vt:lpstr>
      <vt:lpstr>SC1</vt:lpstr>
      <vt:lpstr>SC2</vt:lpstr>
      <vt:lpstr>VT</vt:lpstr>
      <vt:lpstr>Blanks</vt:lpstr>
    </vt:vector>
  </TitlesOfParts>
  <Company>La DEQ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 PM 2.5</dc:title>
  <dc:creator>Douglas Wafer</dc:creator>
  <cp:lastModifiedBy>LDEQ</cp:lastModifiedBy>
  <cp:lastPrinted>2005-06-10T14:27:24Z</cp:lastPrinted>
  <dcterms:created xsi:type="dcterms:W3CDTF">1999-08-02T21:27:11Z</dcterms:created>
  <dcterms:modified xsi:type="dcterms:W3CDTF">2009-07-13T17:42:13Z</dcterms:modified>
</cp:coreProperties>
</file>