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15.xml" ContentType="application/vnd.openxmlformats-officedocument.drawing+xml"/>
  <Override PartName="/xl/comments18.xml" ContentType="application/vnd.openxmlformats-officedocument.spreadsheetml.comment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3.xml" ContentType="application/vnd.openxmlformats-officedocument.drawing+xml"/>
  <Override PartName="/xl/comments16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20.xml" ContentType="application/vnd.openxmlformats-officedocument.spreadsheetml.comments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drawings/drawing7.xml" ContentType="application/vnd.openxmlformats-officedocument.drawing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16.xml" ContentType="application/vnd.openxmlformats-officedocument.drawing+xml"/>
  <Override PartName="/xl/comments19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14.xml" ContentType="application/vnd.openxmlformats-officedocument.drawing+xml"/>
  <Override PartName="/xl/comments17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705" yWindow="-165" windowWidth="10140" windowHeight="8295" tabRatio="923" activeTab="19"/>
  </bookViews>
  <sheets>
    <sheet name="AL" sheetId="3" r:id="rId1"/>
    <sheet name="BK" sheetId="4" r:id="rId2"/>
    <sheet name="BC1" sheetId="5" r:id="rId3"/>
    <sheet name="BC2" sheetId="27" r:id="rId4"/>
    <sheet name="BP" sheetId="22" r:id="rId5"/>
    <sheet name="CH" sheetId="32" r:id="rId6"/>
    <sheet name="GM" sheetId="13" r:id="rId7"/>
    <sheet name="HM1" sheetId="7" r:id="rId8"/>
    <sheet name="HM2" sheetId="28" r:id="rId9"/>
    <sheet name="HO" sheetId="24" r:id="rId10"/>
    <sheet name="KN" sheetId="8" r:id="rId11"/>
    <sheet name="LI" sheetId="25" r:id="rId12"/>
    <sheet name="LY" sheetId="14" r:id="rId13"/>
    <sheet name="LCM" sheetId="9" r:id="rId14"/>
    <sheet name="MO" sheetId="15" r:id="rId15"/>
    <sheet name="MR" sheetId="16" r:id="rId16"/>
    <sheet name="PA" sheetId="20" r:id="rId17"/>
    <sheet name="SC1" sheetId="10" r:id="rId18"/>
    <sheet name="SC2" sheetId="31" r:id="rId19"/>
    <sheet name="VT" sheetId="11" r:id="rId20"/>
    <sheet name="Sheet1" sheetId="34" r:id="rId21"/>
  </sheets>
  <calcPr calcId="125725"/>
</workbook>
</file>

<file path=xl/calcChain.xml><?xml version="1.0" encoding="utf-8"?>
<calcChain xmlns="http://schemas.openxmlformats.org/spreadsheetml/2006/main">
  <c r="M39" i="31"/>
  <c r="J39"/>
  <c r="G39"/>
  <c r="D39"/>
  <c r="B42"/>
  <c r="C42"/>
  <c r="D42"/>
  <c r="E42"/>
  <c r="F42"/>
  <c r="G42"/>
  <c r="H42"/>
  <c r="I42"/>
  <c r="J42"/>
  <c r="K42"/>
  <c r="L42"/>
  <c r="M42"/>
  <c r="M39" i="10"/>
  <c r="J39"/>
  <c r="G39"/>
  <c r="D39"/>
  <c r="D42"/>
  <c r="E42"/>
  <c r="F42"/>
  <c r="G42"/>
  <c r="H42"/>
  <c r="I42"/>
  <c r="J42"/>
  <c r="K42"/>
  <c r="L42"/>
  <c r="M42"/>
  <c r="C42"/>
  <c r="B42"/>
  <c r="B42" i="20"/>
  <c r="C42"/>
  <c r="D42"/>
  <c r="E42"/>
  <c r="F42"/>
  <c r="G42"/>
  <c r="H42"/>
  <c r="I42"/>
  <c r="J42"/>
  <c r="K42"/>
  <c r="L42"/>
  <c r="M42"/>
  <c r="M39"/>
  <c r="J39"/>
  <c r="G39"/>
  <c r="D39"/>
  <c r="E42" i="16"/>
  <c r="F42"/>
  <c r="G42"/>
  <c r="H42"/>
  <c r="I42"/>
  <c r="J42"/>
  <c r="K42"/>
  <c r="L42"/>
  <c r="M42"/>
  <c r="M39"/>
  <c r="J39"/>
  <c r="G39"/>
  <c r="D39"/>
  <c r="D42"/>
  <c r="C42"/>
  <c r="B42"/>
  <c r="D39" i="15"/>
  <c r="G39"/>
  <c r="J39"/>
  <c r="M39"/>
  <c r="M42"/>
  <c r="L42"/>
  <c r="K42"/>
  <c r="J42"/>
  <c r="I42"/>
  <c r="H42"/>
  <c r="G42"/>
  <c r="F42"/>
  <c r="E42"/>
  <c r="D42"/>
  <c r="C42"/>
  <c r="B42"/>
  <c r="D42" i="9"/>
  <c r="C42"/>
  <c r="B42"/>
  <c r="M39"/>
  <c r="J39"/>
  <c r="G39"/>
  <c r="D39"/>
  <c r="M39" i="14"/>
  <c r="J39"/>
  <c r="G39"/>
  <c r="D39"/>
  <c r="D42"/>
  <c r="C42"/>
  <c r="B42"/>
  <c r="M39" i="25"/>
  <c r="J39"/>
  <c r="G39"/>
  <c r="D39"/>
  <c r="D42"/>
  <c r="C42"/>
  <c r="B42"/>
  <c r="M39" i="8"/>
  <c r="J39"/>
  <c r="G39"/>
  <c r="D39"/>
  <c r="B42"/>
  <c r="C42"/>
  <c r="D42"/>
  <c r="E42"/>
  <c r="F42"/>
  <c r="G42"/>
  <c r="H42"/>
  <c r="I42"/>
  <c r="J42"/>
  <c r="K42"/>
  <c r="L42"/>
  <c r="M42"/>
  <c r="B42" i="24"/>
  <c r="C42"/>
  <c r="D42"/>
  <c r="E42"/>
  <c r="F42"/>
  <c r="G42"/>
  <c r="H42"/>
  <c r="I42"/>
  <c r="J42"/>
  <c r="K42"/>
  <c r="L42"/>
  <c r="M42"/>
  <c r="M39"/>
  <c r="G39"/>
  <c r="D39"/>
  <c r="M42" i="28"/>
  <c r="L42"/>
  <c r="K42"/>
  <c r="J42"/>
  <c r="I42"/>
  <c r="H42"/>
  <c r="G42"/>
  <c r="F42"/>
  <c r="E42"/>
  <c r="D42"/>
  <c r="C42"/>
  <c r="B42"/>
  <c r="M39"/>
  <c r="J39"/>
  <c r="G39"/>
  <c r="D39"/>
  <c r="D39" i="7"/>
  <c r="G39"/>
  <c r="J39"/>
  <c r="M39"/>
  <c r="M42"/>
  <c r="L42"/>
  <c r="K42"/>
  <c r="J42"/>
  <c r="I42"/>
  <c r="H42"/>
  <c r="G42"/>
  <c r="F42"/>
  <c r="E42"/>
  <c r="D42"/>
  <c r="C42"/>
  <c r="B42"/>
  <c r="M42" i="13"/>
  <c r="L42"/>
  <c r="K42"/>
  <c r="J42"/>
  <c r="I42"/>
  <c r="H42"/>
  <c r="G42"/>
  <c r="F42"/>
  <c r="E42"/>
  <c r="D42"/>
  <c r="C42"/>
  <c r="B42"/>
  <c r="M39"/>
  <c r="J39"/>
  <c r="G39"/>
  <c r="D39"/>
  <c r="H42" i="32"/>
  <c r="J42"/>
  <c r="M42"/>
  <c r="L42"/>
  <c r="K42"/>
  <c r="I42"/>
  <c r="G42"/>
  <c r="F42"/>
  <c r="E42"/>
  <c r="D42"/>
  <c r="C42"/>
  <c r="B42"/>
  <c r="M39"/>
  <c r="J39"/>
  <c r="G39"/>
  <c r="D39"/>
  <c r="D39" i="22"/>
  <c r="G39"/>
  <c r="J39"/>
  <c r="M39"/>
  <c r="M42"/>
  <c r="L42"/>
  <c r="K42"/>
  <c r="J42"/>
  <c r="I42"/>
  <c r="H42"/>
  <c r="G42"/>
  <c r="F42"/>
  <c r="E42"/>
  <c r="D42"/>
  <c r="C42"/>
  <c r="B42"/>
  <c r="M39" i="27"/>
  <c r="M42"/>
  <c r="L42"/>
  <c r="K42"/>
  <c r="J42"/>
  <c r="I42"/>
  <c r="H42"/>
  <c r="G42"/>
  <c r="F42"/>
  <c r="E42"/>
  <c r="D42"/>
  <c r="C42"/>
  <c r="B42"/>
  <c r="J39"/>
  <c r="G39"/>
  <c r="D39"/>
  <c r="B42" i="5"/>
  <c r="C42"/>
  <c r="D42"/>
  <c r="E42"/>
  <c r="F42"/>
  <c r="G42"/>
  <c r="H42"/>
  <c r="I42"/>
  <c r="J42"/>
  <c r="K42"/>
  <c r="L42"/>
  <c r="M42"/>
  <c r="M39"/>
  <c r="J39"/>
  <c r="G39"/>
  <c r="D39"/>
  <c r="D39" i="4"/>
  <c r="G39"/>
  <c r="J39"/>
  <c r="M39"/>
  <c r="M42"/>
  <c r="L42"/>
  <c r="K42"/>
  <c r="J42"/>
  <c r="I42"/>
  <c r="H42"/>
  <c r="G42"/>
  <c r="F42"/>
  <c r="E42"/>
  <c r="D42"/>
  <c r="C42"/>
  <c r="B42"/>
  <c r="J39" i="3"/>
  <c r="M39"/>
  <c r="M42"/>
  <c r="L42"/>
  <c r="K42"/>
  <c r="J42"/>
  <c r="I42"/>
  <c r="H42"/>
  <c r="G39"/>
  <c r="G42"/>
  <c r="F42"/>
  <c r="E42"/>
  <c r="D39"/>
  <c r="D42"/>
  <c r="M39" i="11"/>
  <c r="M42"/>
  <c r="L42"/>
  <c r="K42"/>
  <c r="J39"/>
  <c r="G39"/>
  <c r="J42"/>
  <c r="I42"/>
  <c r="G42"/>
  <c r="H42"/>
  <c r="F42"/>
  <c r="E42"/>
  <c r="D39"/>
  <c r="D42"/>
  <c r="C42"/>
  <c r="B42"/>
  <c r="B42" i="3"/>
  <c r="C42"/>
  <c r="C35"/>
  <c r="I35" i="25"/>
  <c r="F35" i="8"/>
  <c r="C35"/>
  <c r="E35" i="11"/>
  <c r="C41" i="32"/>
  <c r="K37"/>
  <c r="N37" s="1"/>
  <c r="H37"/>
  <c r="E37"/>
  <c r="B37"/>
  <c r="M35"/>
  <c r="L35"/>
  <c r="K35"/>
  <c r="J35"/>
  <c r="I35"/>
  <c r="H35"/>
  <c r="G35"/>
  <c r="F35"/>
  <c r="E35"/>
  <c r="D35"/>
  <c r="C35"/>
  <c r="B35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1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3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5" i="10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20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16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1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14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9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2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8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5" i="24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28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7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13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22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5" i="27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3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E35" i="20"/>
  <c r="D35" i="5"/>
  <c r="C41" i="3"/>
  <c r="K37"/>
  <c r="N37" s="1"/>
  <c r="M35"/>
  <c r="L35"/>
  <c r="K35"/>
  <c r="J35"/>
  <c r="I35"/>
  <c r="H35"/>
  <c r="G35"/>
  <c r="F35"/>
  <c r="E35"/>
  <c r="D35"/>
  <c r="B35"/>
  <c r="B37"/>
  <c r="H37"/>
  <c r="E37"/>
  <c r="C41" i="5"/>
  <c r="K37"/>
  <c r="N37" s="1"/>
  <c r="M35"/>
  <c r="L35"/>
  <c r="J35"/>
  <c r="I35"/>
  <c r="H35"/>
  <c r="G35"/>
  <c r="F35"/>
  <c r="E35"/>
  <c r="C35"/>
  <c r="B35"/>
  <c r="B37"/>
  <c r="H37"/>
  <c r="E37"/>
  <c r="C41" i="27"/>
  <c r="K37"/>
  <c r="N37" s="1"/>
  <c r="H37"/>
  <c r="E37"/>
  <c r="B37"/>
  <c r="M35"/>
  <c r="L35"/>
  <c r="K35"/>
  <c r="J35"/>
  <c r="I35"/>
  <c r="H35"/>
  <c r="G35"/>
  <c r="F35"/>
  <c r="E35"/>
  <c r="D35"/>
  <c r="C35"/>
  <c r="B35"/>
  <c r="A5" i="4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C41"/>
  <c r="K37"/>
  <c r="N37" s="1"/>
  <c r="M35"/>
  <c r="L35"/>
  <c r="K35"/>
  <c r="J35"/>
  <c r="I35"/>
  <c r="H35"/>
  <c r="G35"/>
  <c r="F35"/>
  <c r="E35"/>
  <c r="D35"/>
  <c r="C35"/>
  <c r="B35"/>
  <c r="B37"/>
  <c r="H37"/>
  <c r="E37"/>
  <c r="M35" i="22"/>
  <c r="L35"/>
  <c r="K35"/>
  <c r="J35"/>
  <c r="I35"/>
  <c r="H35"/>
  <c r="G35"/>
  <c r="F35"/>
  <c r="E35"/>
  <c r="D35"/>
  <c r="C35"/>
  <c r="B35"/>
  <c r="B37"/>
  <c r="E37" i="13"/>
  <c r="B37"/>
  <c r="K37"/>
  <c r="N37" s="1"/>
  <c r="C41"/>
  <c r="M35"/>
  <c r="L35"/>
  <c r="K35"/>
  <c r="J35"/>
  <c r="I35"/>
  <c r="H35"/>
  <c r="G35"/>
  <c r="F35"/>
  <c r="E35"/>
  <c r="D35"/>
  <c r="C35"/>
  <c r="B35"/>
  <c r="H37"/>
  <c r="K37" i="7"/>
  <c r="N37" s="1"/>
  <c r="B37"/>
  <c r="E37"/>
  <c r="C41"/>
  <c r="M35"/>
  <c r="L35"/>
  <c r="K35"/>
  <c r="J35"/>
  <c r="I35"/>
  <c r="H35"/>
  <c r="G35"/>
  <c r="F35"/>
  <c r="E35"/>
  <c r="D35"/>
  <c r="C35"/>
  <c r="B35"/>
  <c r="H37"/>
  <c r="C41" i="28"/>
  <c r="K37"/>
  <c r="N37" s="1"/>
  <c r="H37"/>
  <c r="E37"/>
  <c r="B37"/>
  <c r="M35"/>
  <c r="L35"/>
  <c r="K35"/>
  <c r="J35"/>
  <c r="I35"/>
  <c r="H35"/>
  <c r="G35"/>
  <c r="F35"/>
  <c r="E35"/>
  <c r="D35"/>
  <c r="C35"/>
  <c r="B35"/>
  <c r="B37" i="24"/>
  <c r="E37"/>
  <c r="K37"/>
  <c r="N37" s="1"/>
  <c r="C41"/>
  <c r="M35"/>
  <c r="L35"/>
  <c r="K35"/>
  <c r="J35"/>
  <c r="I35"/>
  <c r="H35"/>
  <c r="G35"/>
  <c r="F35"/>
  <c r="E35"/>
  <c r="D35"/>
  <c r="C35"/>
  <c r="B35"/>
  <c r="H37"/>
  <c r="E37" i="8"/>
  <c r="B37"/>
  <c r="K37"/>
  <c r="N37" s="1"/>
  <c r="C41"/>
  <c r="K35"/>
  <c r="M35"/>
  <c r="L35"/>
  <c r="J35"/>
  <c r="I35"/>
  <c r="H35"/>
  <c r="G35"/>
  <c r="E35"/>
  <c r="D35"/>
  <c r="B35"/>
  <c r="H37"/>
  <c r="J42" i="9"/>
  <c r="L42"/>
  <c r="M42"/>
  <c r="K42"/>
  <c r="E42"/>
  <c r="F42"/>
  <c r="G42"/>
  <c r="H42"/>
  <c r="K37"/>
  <c r="N37" s="1"/>
  <c r="E37"/>
  <c r="B37"/>
  <c r="I42"/>
  <c r="C41"/>
  <c r="M35"/>
  <c r="L35"/>
  <c r="K35"/>
  <c r="J35"/>
  <c r="I35"/>
  <c r="H35"/>
  <c r="G35"/>
  <c r="F35"/>
  <c r="D35"/>
  <c r="C35"/>
  <c r="B35"/>
  <c r="H37"/>
  <c r="J42" i="25"/>
  <c r="K42"/>
  <c r="L42"/>
  <c r="M42"/>
  <c r="E42"/>
  <c r="F42"/>
  <c r="G42"/>
  <c r="H42"/>
  <c r="E37"/>
  <c r="B37"/>
  <c r="K37"/>
  <c r="N37" s="1"/>
  <c r="I42"/>
  <c r="C41"/>
  <c r="M35"/>
  <c r="L35"/>
  <c r="K35"/>
  <c r="J35"/>
  <c r="H35"/>
  <c r="G35"/>
  <c r="F35"/>
  <c r="E35"/>
  <c r="D35"/>
  <c r="C35"/>
  <c r="B35"/>
  <c r="H37"/>
  <c r="J42" i="14"/>
  <c r="K42"/>
  <c r="L42"/>
  <c r="M42"/>
  <c r="E42"/>
  <c r="F42"/>
  <c r="G42"/>
  <c r="H42"/>
  <c r="B37"/>
  <c r="E37"/>
  <c r="K37"/>
  <c r="N37" s="1"/>
  <c r="I42"/>
  <c r="C41"/>
  <c r="M35"/>
  <c r="L35"/>
  <c r="K35"/>
  <c r="J35"/>
  <c r="I35"/>
  <c r="H35"/>
  <c r="G35"/>
  <c r="F35"/>
  <c r="E35"/>
  <c r="D35"/>
  <c r="C35"/>
  <c r="B35"/>
  <c r="H37"/>
  <c r="K37" i="15"/>
  <c r="N37" s="1"/>
  <c r="E37"/>
  <c r="B37"/>
  <c r="C41"/>
  <c r="M35"/>
  <c r="L35"/>
  <c r="K35"/>
  <c r="J35"/>
  <c r="I35"/>
  <c r="H35"/>
  <c r="G35"/>
  <c r="F35"/>
  <c r="E35"/>
  <c r="D35"/>
  <c r="C35"/>
  <c r="B35"/>
  <c r="H37"/>
  <c r="E37" i="16"/>
  <c r="B37"/>
  <c r="K37"/>
  <c r="N37" s="1"/>
  <c r="C41"/>
  <c r="M35"/>
  <c r="L35"/>
  <c r="K35"/>
  <c r="J35"/>
  <c r="I35"/>
  <c r="H35"/>
  <c r="G35"/>
  <c r="F35"/>
  <c r="E35"/>
  <c r="D35"/>
  <c r="C35"/>
  <c r="B35"/>
  <c r="H37"/>
  <c r="K37" i="20"/>
  <c r="N37" s="1"/>
  <c r="E37"/>
  <c r="B37"/>
  <c r="D35"/>
  <c r="C41"/>
  <c r="M35"/>
  <c r="L35"/>
  <c r="K35"/>
  <c r="J35"/>
  <c r="I35"/>
  <c r="H35"/>
  <c r="G35"/>
  <c r="C35"/>
  <c r="B35"/>
  <c r="H37"/>
  <c r="K37" i="10"/>
  <c r="N37" s="1"/>
  <c r="B37"/>
  <c r="E37"/>
  <c r="C41"/>
  <c r="M35"/>
  <c r="L35"/>
  <c r="K35"/>
  <c r="J35"/>
  <c r="I35"/>
  <c r="H35"/>
  <c r="G35"/>
  <c r="F35"/>
  <c r="E35"/>
  <c r="D35"/>
  <c r="C35"/>
  <c r="B35"/>
  <c r="H37"/>
  <c r="B41" i="31"/>
  <c r="J37"/>
  <c r="M37" s="1"/>
  <c r="G37"/>
  <c r="D37"/>
  <c r="L35"/>
  <c r="K35"/>
  <c r="J35"/>
  <c r="I35"/>
  <c r="H35"/>
  <c r="G35"/>
  <c r="F35"/>
  <c r="E35"/>
  <c r="D35"/>
  <c r="C35"/>
  <c r="B35"/>
  <c r="E37" i="11"/>
  <c r="B37"/>
  <c r="K37"/>
  <c r="N37" s="1"/>
  <c r="C41"/>
  <c r="M35"/>
  <c r="L35"/>
  <c r="K35"/>
  <c r="J35"/>
  <c r="I35"/>
  <c r="H35"/>
  <c r="G35"/>
  <c r="F35"/>
  <c r="D35"/>
  <c r="C35"/>
  <c r="B35"/>
  <c r="H37"/>
  <c r="J39" i="24"/>
  <c r="C41" i="22" l="1"/>
  <c r="E37"/>
  <c r="H37"/>
  <c r="K37"/>
  <c r="N37" s="1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10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11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12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13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14.xml><?xml version="1.0" encoding="utf-8"?>
<comments xmlns="http://schemas.openxmlformats.org/spreadsheetml/2006/main">
  <authors>
    <author>camilat</author>
    <author>A satisfied Microsoft Office user</author>
  </authors>
  <commentList>
    <comment ref="M7" authorId="0">
      <text>
        <r>
          <rPr>
            <b/>
            <sz val="8"/>
            <color indexed="81"/>
            <rFont val="Tahoma"/>
            <family val="2"/>
          </rPr>
          <t>camilat:</t>
        </r>
        <r>
          <rPr>
            <sz val="8"/>
            <color indexed="81"/>
            <rFont val="Tahoma"/>
            <family val="2"/>
          </rPr>
          <t xml:space="preserve">
According to RTI
Filter was received at RTI at temperature &gt; 4 degrees C. Final weight obtained within 26-day postsampling analysis window suggested by EPA Additional Guidance for PM2.5 Cassette Handling and Transport.  </t>
        </r>
      </text>
    </comment>
    <comment ref="M10" authorId="0">
      <text>
        <r>
          <rPr>
            <b/>
            <sz val="8"/>
            <color indexed="81"/>
            <rFont val="Tahoma"/>
            <family val="2"/>
          </rPr>
          <t>camilat:</t>
        </r>
        <r>
          <rPr>
            <sz val="8"/>
            <color indexed="81"/>
            <rFont val="Tahoma"/>
            <family val="2"/>
          </rPr>
          <t xml:space="preserve">
According to RTI
Filter was received at RTI at temperature &gt; 4 degrees C. Final weight obtained within 26-day postsampling analysis window suggested by EPA Additional Guidance for PM2.5 Cassette Handling and Transport.  </t>
        </r>
      </text>
    </comment>
    <comment ref="M13" authorId="0">
      <text>
        <r>
          <rPr>
            <b/>
            <sz val="8"/>
            <color indexed="81"/>
            <rFont val="Tahoma"/>
            <family val="2"/>
          </rPr>
          <t>camilat:</t>
        </r>
        <r>
          <rPr>
            <sz val="8"/>
            <color indexed="81"/>
            <rFont val="Tahoma"/>
            <family val="2"/>
          </rPr>
          <t xml:space="preserve">
According to RTI
Filter was received at RTI at temperature &gt; 4 degrees C. Final weight obtained within 26-day postsampling analysis window suggested by EPA Additional Guidance for PM2.5 Cassette Handling and Transport.  </t>
        </r>
      </text>
    </comment>
    <comment ref="M16" authorId="0">
      <text>
        <r>
          <rPr>
            <b/>
            <sz val="8"/>
            <color indexed="81"/>
            <rFont val="Tahoma"/>
            <family val="2"/>
          </rPr>
          <t>camilat:</t>
        </r>
        <r>
          <rPr>
            <sz val="8"/>
            <color indexed="81"/>
            <rFont val="Tahoma"/>
            <family val="2"/>
          </rPr>
          <t xml:space="preserve">
According to RTI
Filter was received at RTI at temperature &gt; 4 degrees C. Final weight obtained within 26-day postsampling analysis window suggested by EPA Additional Guidance for PM2.5 Cassette Handling and Transport.  </t>
        </r>
      </text>
    </comment>
    <comment ref="M30" authorId="0">
      <text>
        <r>
          <rPr>
            <b/>
            <sz val="8"/>
            <color indexed="81"/>
            <rFont val="Tahoma"/>
            <family val="2"/>
          </rPr>
          <t>camilat:</t>
        </r>
        <r>
          <rPr>
            <sz val="8"/>
            <color indexed="81"/>
            <rFont val="Tahoma"/>
            <family val="2"/>
          </rPr>
          <t xml:space="preserve">
According to RTI
Filter was received at RTI at temperature &gt; 4 degrees C. Final weight obtained within 26-day postsampling analysis window suggested by EPA Additional Guidance for PM2.5 Cassette Handling and Transport.  </t>
        </r>
      </text>
    </comment>
    <comment ref="M31" authorId="0">
      <text>
        <r>
          <rPr>
            <b/>
            <sz val="8"/>
            <color indexed="81"/>
            <rFont val="Tahoma"/>
            <family val="2"/>
          </rPr>
          <t>camilat:</t>
        </r>
        <r>
          <rPr>
            <sz val="8"/>
            <color indexed="81"/>
            <rFont val="Tahoma"/>
            <family val="2"/>
          </rPr>
          <t xml:space="preserve">
According to RTI
Filter was received at RTI at temperature &gt; 4 degrees C. Final weight obtained within 26-day postsampling analysis window suggested by EPA Additional Guidance for PM2.5 Cassette Handling and Transport.  </t>
        </r>
      </text>
    </comment>
    <comment ref="M34" authorId="0">
      <text>
        <r>
          <rPr>
            <b/>
            <sz val="8"/>
            <color indexed="81"/>
            <rFont val="Tahoma"/>
            <family val="2"/>
          </rPr>
          <t>camilat:</t>
        </r>
        <r>
          <rPr>
            <sz val="8"/>
            <color indexed="81"/>
            <rFont val="Tahoma"/>
            <family val="2"/>
          </rPr>
          <t xml:space="preserve">
According to RTI
Filter was received at RTI at temperature &gt; 4 degrees C. Final weight obtained within 26-day postsampling analysis window suggested by EPA Additional Guidance for PM2.5 Cassette Handling and Transport.  </t>
        </r>
      </text>
    </comment>
    <comment ref="B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15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16.xml><?xml version="1.0" encoding="utf-8"?>
<comments xmlns="http://schemas.openxmlformats.org/spreadsheetml/2006/main">
  <authors>
    <author>camilat</author>
    <author>A satisfied Microsoft Office user</author>
  </authors>
  <commentList>
    <comment ref="M10" authorId="0">
      <text>
        <r>
          <rPr>
            <b/>
            <sz val="8"/>
            <color indexed="81"/>
            <rFont val="Tahoma"/>
            <family val="2"/>
          </rPr>
          <t>camilat:</t>
        </r>
        <r>
          <rPr>
            <sz val="8"/>
            <color indexed="81"/>
            <rFont val="Tahoma"/>
            <family val="2"/>
          </rPr>
          <t xml:space="preserve">
According to RTI
Filter was received at RTI at temperature &gt; 4 degrees C. Final weight obtained within 26-day postsampling analysis window suggested by EPA Additional Guidance for PM2.5 Cassette Handling and Transport.  </t>
        </r>
      </text>
    </comment>
    <comment ref="M13" authorId="0">
      <text>
        <r>
          <rPr>
            <b/>
            <sz val="8"/>
            <color indexed="81"/>
            <rFont val="Tahoma"/>
            <family val="2"/>
          </rPr>
          <t>camilat:</t>
        </r>
        <r>
          <rPr>
            <sz val="8"/>
            <color indexed="81"/>
            <rFont val="Tahoma"/>
            <family val="2"/>
          </rPr>
          <t xml:space="preserve">
According to RTI
Filter was received at RTI at temperature &gt; 4 degrees C. Final weight obtained within 26-day postsampling analysis window suggested by EPA Additional Guidance for PM2.5 Cassette Handling and Transport.  </t>
        </r>
      </text>
    </comment>
    <comment ref="M16" authorId="0">
      <text>
        <r>
          <rPr>
            <b/>
            <sz val="8"/>
            <color indexed="81"/>
            <rFont val="Tahoma"/>
            <family val="2"/>
          </rPr>
          <t>camilat:</t>
        </r>
        <r>
          <rPr>
            <sz val="8"/>
            <color indexed="81"/>
            <rFont val="Tahoma"/>
            <family val="2"/>
          </rPr>
          <t xml:space="preserve">
According to RTI
Filter was received at RTI at temperature &gt; 4 degrees C. Final weight obtained within 26-day postsampling analysis window suggested by EPA Additional Guidance for PM2.5 Cassette Handling and Transport.  </t>
        </r>
      </text>
    </comment>
    <comment ref="B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17.xml><?xml version="1.0" encoding="utf-8"?>
<comments xmlns="http://schemas.openxmlformats.org/spreadsheetml/2006/main">
  <authors>
    <author>camilat</author>
    <author>A satisfied Microsoft Office user</author>
  </authors>
  <commentList>
    <comment ref="L20" authorId="0">
      <text>
        <r>
          <rPr>
            <b/>
            <sz val="8"/>
            <color indexed="81"/>
            <rFont val="Tahoma"/>
            <family val="2"/>
          </rPr>
          <t>camilat:</t>
        </r>
        <r>
          <rPr>
            <sz val="8"/>
            <color indexed="81"/>
            <rFont val="Tahoma"/>
            <family val="2"/>
          </rPr>
          <t xml:space="preserve">
See Doug's email on March 14,2011 (8.7).
On Feb. 17, 2011(8.8)</t>
        </r>
      </text>
    </comment>
    <comment ref="B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18.xml><?xml version="1.0" encoding="utf-8"?>
<comments xmlns="http://schemas.openxmlformats.org/spreadsheetml/2006/main">
  <authors>
    <author>camilat</author>
    <author>A satisfied Microsoft Office user</author>
  </authors>
  <commentList>
    <comment ref="M10" authorId="0">
      <text>
        <r>
          <rPr>
            <b/>
            <sz val="8"/>
            <color indexed="81"/>
            <rFont val="Tahoma"/>
            <family val="2"/>
          </rPr>
          <t>camilat:</t>
        </r>
        <r>
          <rPr>
            <sz val="8"/>
            <color indexed="81"/>
            <rFont val="Tahoma"/>
            <family val="2"/>
          </rPr>
          <t xml:space="preserve">
According to RTI
Filter was received at RTI at temperature &gt; 4 degrees C. Final weight obtained within 26-day postsampling analysis window suggested by EPA Additional Guidance for PM2.5 Cassette Handling and Transport.  </t>
        </r>
      </text>
    </comment>
    <comment ref="M13" authorId="0">
      <text>
        <r>
          <rPr>
            <b/>
            <sz val="8"/>
            <color indexed="81"/>
            <rFont val="Tahoma"/>
            <family val="2"/>
          </rPr>
          <t>camilat:</t>
        </r>
        <r>
          <rPr>
            <sz val="8"/>
            <color indexed="81"/>
            <rFont val="Tahoma"/>
            <family val="2"/>
          </rPr>
          <t xml:space="preserve">
According to RTI
Filter was received at RTI at temperature &gt; 4 degrees C. Final weight obtained within 26-day postsampling analysis window suggested by EPA Additional Guidance for PM2.5 Cassette Handling and Transport.  </t>
        </r>
      </text>
    </comment>
    <comment ref="M16" authorId="0">
      <text>
        <r>
          <rPr>
            <b/>
            <sz val="8"/>
            <color indexed="81"/>
            <rFont val="Tahoma"/>
            <family val="2"/>
          </rPr>
          <t>camilat:</t>
        </r>
        <r>
          <rPr>
            <sz val="8"/>
            <color indexed="81"/>
            <rFont val="Tahoma"/>
            <family val="2"/>
          </rPr>
          <t xml:space="preserve">
According to RTI
Filter was received at RTI at temperature &gt; 4 degrees C. Final weight obtained within 26-day postsampling analysis window suggested by EPA Additional Guidance for PM2.5 Cassette Handling and Transport.  </t>
        </r>
      </text>
    </comment>
    <comment ref="B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19.xml><?xml version="1.0" encoding="utf-8"?>
<comments xmlns="http://schemas.openxmlformats.org/spreadsheetml/2006/main">
  <authors>
    <author>camilat</author>
    <author>A satisfied Microsoft Office user</author>
  </authors>
  <commentList>
    <comment ref="M13" authorId="0">
      <text>
        <r>
          <rPr>
            <b/>
            <sz val="8"/>
            <color indexed="81"/>
            <rFont val="Tahoma"/>
            <family val="2"/>
          </rPr>
          <t>camilat:</t>
        </r>
        <r>
          <rPr>
            <sz val="8"/>
            <color indexed="81"/>
            <rFont val="Tahoma"/>
            <family val="2"/>
          </rPr>
          <t xml:space="preserve">
According to RTI
Filter was received at RTI at temperature &gt; 4 degrees C. Final weight obtained within 26-day postsampling analysis window suggested by EPA Additional Guidance for PM2.5 Cassette Handling and Transport.  </t>
        </r>
      </text>
    </comment>
    <comment ref="B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2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20.xml><?xml version="1.0" encoding="utf-8"?>
<comments xmlns="http://schemas.openxmlformats.org/spreadsheetml/2006/main">
  <authors>
    <author>camilat</author>
    <author>A satisfied Microsoft Office user</author>
  </authors>
  <commentList>
    <comment ref="M13" authorId="0">
      <text>
        <r>
          <rPr>
            <b/>
            <sz val="8"/>
            <color indexed="81"/>
            <rFont val="Tahoma"/>
            <family val="2"/>
          </rPr>
          <t>camilat: According to RTI</t>
        </r>
        <r>
          <rPr>
            <sz val="8"/>
            <color indexed="81"/>
            <rFont val="Tahoma"/>
            <family val="2"/>
          </rPr>
          <t xml:space="preserve">
Filter was received at RTI at temperature &gt; 4 degrees C. Final weight obtained within 26-day postsampling analysis window suggested by EPA Additional Guidance for PM2.5 Cassette Handling and Transport.  </t>
        </r>
      </text>
    </comment>
    <comment ref="M16" authorId="0">
      <text>
        <r>
          <rPr>
            <b/>
            <sz val="8"/>
            <color indexed="81"/>
            <rFont val="Tahoma"/>
            <family val="2"/>
          </rPr>
          <t>camilat:</t>
        </r>
        <r>
          <rPr>
            <sz val="8"/>
            <color indexed="81"/>
            <rFont val="Tahoma"/>
            <family val="2"/>
          </rPr>
          <t xml:space="preserve">
According to RTI
Filter was received at RTI at temperature &gt; 4 degrees C. Final weight obtained within 26-day postsampling analysis window suggested by EPA Additional Guidance for PM2.5 Cassette Handling and Transport.  </t>
        </r>
      </text>
    </comment>
    <comment ref="M31" authorId="0">
      <text>
        <r>
          <rPr>
            <b/>
            <sz val="8"/>
            <color indexed="81"/>
            <rFont val="Tahoma"/>
            <family val="2"/>
          </rPr>
          <t>camilat:</t>
        </r>
        <r>
          <rPr>
            <sz val="8"/>
            <color indexed="81"/>
            <rFont val="Tahoma"/>
            <family val="2"/>
          </rPr>
          <t xml:space="preserve">
According to RTI
Filter was received at RTI at temperature &gt; 4 degrees C. Final weight obtained within 26-day postsampling analysis window suggested by EPA Additional Guidance for PM2.5 Cassette Handling and Transport.  </t>
        </r>
      </text>
    </comment>
    <comment ref="M34" authorId="0">
      <text>
        <r>
          <rPr>
            <b/>
            <sz val="8"/>
            <color indexed="81"/>
            <rFont val="Tahoma"/>
            <family val="2"/>
          </rPr>
          <t>camilat:</t>
        </r>
        <r>
          <rPr>
            <sz val="8"/>
            <color indexed="81"/>
            <rFont val="Tahoma"/>
            <family val="2"/>
          </rPr>
          <t xml:space="preserve">
According to RTI
Filter was received at RTI at temperature &gt; 4 degrees C. Final weight obtained within 26-day postsampling analysis window suggested by EPA Additional Guidance for PM2.5 Cassette Handling and Transport.  </t>
        </r>
      </text>
    </comment>
    <comment ref="B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3.xml><?xml version="1.0" encoding="utf-8"?>
<comments xmlns="http://schemas.openxmlformats.org/spreadsheetml/2006/main">
  <authors>
    <author>camilat</author>
    <author>A satisfied Microsoft Office user</author>
  </authors>
  <commentList>
    <comment ref="M15" authorId="0">
      <text>
        <r>
          <rPr>
            <b/>
            <sz val="8"/>
            <color indexed="81"/>
            <rFont val="Tahoma"/>
            <family val="2"/>
          </rPr>
          <t>camilat:</t>
        </r>
        <r>
          <rPr>
            <sz val="8"/>
            <color indexed="81"/>
            <rFont val="Tahoma"/>
            <family val="2"/>
          </rPr>
          <t xml:space="preserve">
see email from Hammon Oki on 3/23/2011, edited by Camila.</t>
        </r>
      </text>
    </comment>
    <comment ref="M16" authorId="0">
      <text>
        <r>
          <rPr>
            <b/>
            <sz val="8"/>
            <color indexed="81"/>
            <rFont val="Tahoma"/>
            <family val="2"/>
          </rPr>
          <t>camilat:</t>
        </r>
        <r>
          <rPr>
            <sz val="8"/>
            <color indexed="81"/>
            <rFont val="Tahoma"/>
            <family val="2"/>
          </rPr>
          <t xml:space="preserve">
edit by Camila. Because the 12/12 - 13/2011 mess up. </t>
        </r>
      </text>
    </comment>
    <comment ref="B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4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5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6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7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8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9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sharedStrings.xml><?xml version="1.0" encoding="utf-8"?>
<sst xmlns="http://schemas.openxmlformats.org/spreadsheetml/2006/main" count="349" uniqueCount="36">
  <si>
    <t>ALEXANDRIA</t>
  </si>
  <si>
    <t>PARTICULATE MATTER 2.5 MICRON - UG/M3</t>
  </si>
  <si>
    <t>Monthly Max</t>
  </si>
  <si>
    <t>Yearly Max</t>
  </si>
  <si>
    <t>Mean</t>
  </si>
  <si>
    <t>STD Dev.</t>
  </si>
  <si>
    <t>#Samples</t>
  </si>
  <si>
    <t>BAKER</t>
  </si>
  <si>
    <t>KENNER</t>
  </si>
  <si>
    <t>VINTON</t>
  </si>
  <si>
    <t>GEISMAR</t>
  </si>
  <si>
    <t>MARRERO</t>
  </si>
  <si>
    <t>MONROE</t>
  </si>
  <si>
    <t>PORT ALLEN</t>
  </si>
  <si>
    <t>BAYOU PLAQUEMINE</t>
  </si>
  <si>
    <t>% obs/1st</t>
  </si>
  <si>
    <t>% obs/3rd</t>
  </si>
  <si>
    <t>% obs/2nd</t>
  </si>
  <si>
    <t>Annual% obs</t>
  </si>
  <si>
    <t>% obs/4th</t>
  </si>
  <si>
    <t>HOUMA</t>
  </si>
  <si>
    <t>Monthly %</t>
  </si>
  <si>
    <t>98th percentile</t>
  </si>
  <si>
    <t>CHALMETTE - VISTA SITE</t>
  </si>
  <si>
    <t xml:space="preserve"> </t>
  </si>
  <si>
    <t>HAMMOND 002</t>
  </si>
  <si>
    <t>BATON ROUGE / CAPITOL 001</t>
  </si>
  <si>
    <t>BATON ROUGE / CAPITOL 002</t>
  </si>
  <si>
    <t>HAMMOND 001</t>
  </si>
  <si>
    <t>LAFAYETTE TROOP I</t>
  </si>
  <si>
    <t>LAFAYETTE USGS</t>
  </si>
  <si>
    <t>LAKE CHARLES MCNEESE</t>
  </si>
  <si>
    <t>SHREVEPORT 001</t>
  </si>
  <si>
    <t>SHREVEPORT 002</t>
  </si>
  <si>
    <t>AG</t>
  </si>
  <si>
    <t>AN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</si>
</sst>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</font>
    <font>
      <sz val="8"/>
      <color indexed="81"/>
      <name val="Tahoma"/>
      <family val="2"/>
    </font>
    <font>
      <sz val="8"/>
      <name val="Arial"/>
      <family val="2"/>
    </font>
    <font>
      <sz val="10"/>
      <name val="Arial Rounded MT Bold"/>
      <family val="2"/>
    </font>
    <font>
      <sz val="10"/>
      <color rgb="FFFF0000"/>
      <name val="Arial Rounded MT Bold"/>
      <family val="2"/>
    </font>
    <font>
      <sz val="10"/>
      <color indexed="8"/>
      <name val="Arial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17" fontId="3" fillId="0" borderId="0" xfId="0" applyNumberFormat="1" applyFont="1" applyAlignment="1">
      <alignment horizont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" fontId="3" fillId="0" borderId="0" xfId="0" applyNumberFormat="1" applyFont="1"/>
    <xf numFmtId="164" fontId="3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09" name="Text Box 15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10" name="Text Box 16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11" name="Text Box 17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112" name="Text Box 18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13" name="Text Box 19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14" name="Text Box 20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15" name="Text Box 21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16" name="Text Box 22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17" name="Text Box 23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18" name="Text Box 24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19" name="Text Box 25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20" name="Text Box 26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21" name="Text Box 27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122" name="Text Box 28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5954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5955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5956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5957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5958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5959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5960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5961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5962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5963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5964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5965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5966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5967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5968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5969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5970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5971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5972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5973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7282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7283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7284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7285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7286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7287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7288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7289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7290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7291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7292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7293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7294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7295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7296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7297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7298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7299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7300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7301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7033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7034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7035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7036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7037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7038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7039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7040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7041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7042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7043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7044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7045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7046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7047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7048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7049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7050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7051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7052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7053" name="Text Box 34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7054" name="Text Box 35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7055" name="Text Box 36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7056" name="Text Box 37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7057" name="Text Box 38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7058" name="Text Box 39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7059" name="Text Box 40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7060" name="Text Box 4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7061" name="Text Box 4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7062" name="Text Box 4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7063" name="Text Box 44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52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53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54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55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56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57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58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59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60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2461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62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63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64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65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66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67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68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69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70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2471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72" name="Text Box 3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73" name="Text Box 3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74" name="Text Box 3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75" name="Text Box 3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76" name="Text Box 3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77" name="Text Box 3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78" name="Text Box 4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79" name="Text Box 4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80" name="Text Box 4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2481" name="Text Box 4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56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57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58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59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60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61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62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63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64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8365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66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67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68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69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70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71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72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73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74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8375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76" name="Text Box 3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77" name="Text Box 3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78" name="Text Box 3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79" name="Text Box 3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80" name="Text Box 3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81" name="Text Box 3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82" name="Text Box 4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83" name="Text Box 4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84" name="Text Box 4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8385" name="Text Box 4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3376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3377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3378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3379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3380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3381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3382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3383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3384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3385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00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01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02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03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04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05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06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07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08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4509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10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11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12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13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14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15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16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17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18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4519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20" name="Text Box 3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21" name="Text Box 3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22" name="Text Box 3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23" name="Text Box 3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24" name="Text Box 3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25" name="Text Box 3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26" name="Text Box 4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27" name="Text Box 4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28" name="Text Box 4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4529" name="Text Box 4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9572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9573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9574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9575" name="Text Box 18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9576" name="Text Box 19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9577" name="Text Box 20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9578" name="Text Box 2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9579" name="Text Box 2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9580" name="Text Box 2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9581" name="Text Box 24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9582" name="Text Box 25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9583" name="Text Box 26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9584" name="Text Box 27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9585" name="Text Box 28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9586" name="Text Box 29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9587" name="Text Box 30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9588" name="Text Box 3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9589" name="Text Box 3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9590" name="Text Box 3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9591" name="Text Box 34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50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51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52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53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54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55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56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57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58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9459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60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61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62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63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64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65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66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67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68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9469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70" name="Text Box 34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71" name="Text Box 35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72" name="Text Box 36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73" name="Text Box 37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74" name="Text Box 3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75" name="Text Box 3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9476" name="Text Box 4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77" name="Text Box 4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78" name="Text Box 4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79" name="Text Box 43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80" name="Text Box 44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81" name="Text Box 4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82" name="Text Box 4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9483" name="Text Box 47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84" name="Text Box 48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85" name="Text Box 49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86" name="Text Box 50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87" name="Text Box 5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88" name="Text Box 5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89" name="Text Box 5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90" name="Text Box 5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91" name="Text Box 5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92" name="Text Box 5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9493" name="Text Box 57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59626" name="Text Box 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27" name="Text Box 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28" name="Text Box 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59629" name="Text Box 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30" name="Text Box 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31" name="Text Box 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59632" name="Text Box 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33" name="Text Box 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34" name="Text Box 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476250</xdr:colOff>
      <xdr:row>38</xdr:row>
      <xdr:rowOff>28575</xdr:rowOff>
    </xdr:from>
    <xdr:to>
      <xdr:col>10</xdr:col>
      <xdr:colOff>552450</xdr:colOff>
      <xdr:row>39</xdr:row>
      <xdr:rowOff>66675</xdr:rowOff>
    </xdr:to>
    <xdr:sp macro="" textlink="">
      <xdr:nvSpPr>
        <xdr:cNvPr id="59635" name="Text Box 1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59636" name="Text Box 1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37" name="Text Box 1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38" name="Text Box 1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59639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40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41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59642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43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44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476250</xdr:colOff>
      <xdr:row>38</xdr:row>
      <xdr:rowOff>28575</xdr:rowOff>
    </xdr:from>
    <xdr:to>
      <xdr:col>10</xdr:col>
      <xdr:colOff>552450</xdr:colOff>
      <xdr:row>39</xdr:row>
      <xdr:rowOff>66675</xdr:rowOff>
    </xdr:to>
    <xdr:sp macro="" textlink="">
      <xdr:nvSpPr>
        <xdr:cNvPr id="59645" name="Text Box 2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46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47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48" name="Text Box 23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49" name="Text Box 24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50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51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476250</xdr:colOff>
      <xdr:row>38</xdr:row>
      <xdr:rowOff>28575</xdr:rowOff>
    </xdr:from>
    <xdr:to>
      <xdr:col>10</xdr:col>
      <xdr:colOff>552450</xdr:colOff>
      <xdr:row>39</xdr:row>
      <xdr:rowOff>66675</xdr:rowOff>
    </xdr:to>
    <xdr:sp macro="" textlink="">
      <xdr:nvSpPr>
        <xdr:cNvPr id="59652" name="Text Box 27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53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54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55" name="Text Box 30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56" name="Text Box 31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57" name="Text Box 3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58" name="Text Box 3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476250</xdr:colOff>
      <xdr:row>38</xdr:row>
      <xdr:rowOff>28575</xdr:rowOff>
    </xdr:from>
    <xdr:to>
      <xdr:col>10</xdr:col>
      <xdr:colOff>552450</xdr:colOff>
      <xdr:row>39</xdr:row>
      <xdr:rowOff>66675</xdr:rowOff>
    </xdr:to>
    <xdr:sp macro="" textlink="">
      <xdr:nvSpPr>
        <xdr:cNvPr id="59659" name="Text Box 34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59660" name="Text Box 35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61" name="Text Box 36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62" name="Text Box 37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59663" name="Text Box 38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64" name="Text Box 39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65" name="Text Box 40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59666" name="Text Box 4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67" name="Text Box 4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68" name="Text Box 4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476250</xdr:colOff>
      <xdr:row>38</xdr:row>
      <xdr:rowOff>28575</xdr:rowOff>
    </xdr:from>
    <xdr:to>
      <xdr:col>10</xdr:col>
      <xdr:colOff>552450</xdr:colOff>
      <xdr:row>39</xdr:row>
      <xdr:rowOff>66675</xdr:rowOff>
    </xdr:to>
    <xdr:sp macro="" textlink="">
      <xdr:nvSpPr>
        <xdr:cNvPr id="59669" name="Text Box 44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8" name="Text Box 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59" name="Text Box 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60" name="Text Box 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62" name="Text Box 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63" name="Text Box 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64" name="Text Box 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476250</xdr:colOff>
      <xdr:row>38</xdr:row>
      <xdr:rowOff>28575</xdr:rowOff>
    </xdr:from>
    <xdr:to>
      <xdr:col>10</xdr:col>
      <xdr:colOff>552450</xdr:colOff>
      <xdr:row>39</xdr:row>
      <xdr:rowOff>66675</xdr:rowOff>
    </xdr:to>
    <xdr:sp macro="" textlink="">
      <xdr:nvSpPr>
        <xdr:cNvPr id="65" name="Text Box 1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8" name="Text Box 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9" name="Text Box 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70" name="Text Box 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72" name="Text Box 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73" name="Text Box 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74" name="Text Box 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75" name="Text Box 1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4161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4162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4163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4164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4165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4166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4167" name="Text Box 2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4168" name="Text Box 2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4169" name="Text Box 2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4170" name="Text Box 24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0424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25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26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0427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28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29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0430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31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32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0433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34" name="Text Box 24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35" name="Text Box 25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36" name="Text Box 26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37" name="Text Box 27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38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39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0440" name="Text Box 3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41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42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43" name="Text Box 33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44" name="Text Box 34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45" name="Text Box 3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46" name="Text Box 3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0447" name="Text Box 37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0448" name="Text Box 38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49" name="Text Box 39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50" name="Text Box 40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0451" name="Text Box 4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52" name="Text Box 4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53" name="Text Box 4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0454" name="Text Box 4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55" name="Text Box 4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56" name="Text Box 4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0457" name="Text Box 47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36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37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38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39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40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41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42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43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44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145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5360" name="Text Box 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5361" name="Text Box 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5362" name="Text Box 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5363" name="Text Box 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5364" name="Text Box 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5365" name="Text Box 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5366" name="Text Box 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5367" name="Text Box 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5368" name="Text Box 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55369" name="Text Box 1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861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862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863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864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865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866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867" name="Text Box 23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868" name="Text Box 24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869" name="Text Box 25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1870" name="Text Box 26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871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872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873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874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875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876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877" name="Text Box 33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878" name="Text Box 34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879" name="Text Box 35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1880" name="Text Box 36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0530" name="Text Box 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0531" name="Text Box 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0532" name="Text Box 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0533" name="Text Box 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0534" name="Text Box 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0535" name="Text Box 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0536" name="Text Box 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0537" name="Text Box 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0538" name="Text Box 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60539" name="Text Box 1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0540" name="Text Box 1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0541" name="Text Box 1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0542" name="Text Box 1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0543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0544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0545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0546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0547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0548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60549" name="Text Box 2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378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379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380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381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382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383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384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385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386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1387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388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389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390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391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392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393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394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395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396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1397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208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209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210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211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212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213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214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215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216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6217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6384" name="Text Box 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6385" name="Text Box 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6386" name="Text Box 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6387" name="Text Box 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6388" name="Text Box 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6389" name="Text Box 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6390" name="Text Box 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6391" name="Text Box 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6392" name="Text Box 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56393" name="Text Box 1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2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44"/>
  <sheetViews>
    <sheetView zoomScaleNormal="100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G32" sqref="G32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>
      <c r="F1" s="1" t="s">
        <v>0</v>
      </c>
    </row>
    <row r="2" spans="1:13">
      <c r="E2" s="1" t="s">
        <v>1</v>
      </c>
    </row>
    <row r="3" spans="1:13">
      <c r="B3" s="2">
        <v>40179</v>
      </c>
      <c r="C3" s="2">
        <v>40218</v>
      </c>
      <c r="D3" s="2">
        <v>40238</v>
      </c>
      <c r="E3" s="2">
        <v>40269</v>
      </c>
      <c r="F3" s="2">
        <v>40299</v>
      </c>
      <c r="G3" s="2">
        <v>40330</v>
      </c>
      <c r="H3" s="2">
        <v>40360</v>
      </c>
      <c r="I3" s="2">
        <v>40391</v>
      </c>
      <c r="J3" s="2">
        <v>40422</v>
      </c>
      <c r="K3" s="2">
        <v>40452</v>
      </c>
      <c r="L3" s="2">
        <v>40483</v>
      </c>
      <c r="M3" s="2">
        <v>40513</v>
      </c>
    </row>
    <row r="4" spans="1:13">
      <c r="A4" s="1">
        <v>1</v>
      </c>
      <c r="B4" s="6"/>
      <c r="C4" s="6">
        <v>13</v>
      </c>
      <c r="D4" s="12"/>
      <c r="E4" s="6"/>
      <c r="F4" s="6"/>
      <c r="G4" s="6" t="s">
        <v>24</v>
      </c>
      <c r="H4" s="6">
        <v>4</v>
      </c>
      <c r="I4" s="6"/>
      <c r="J4" s="6"/>
      <c r="K4" s="6"/>
      <c r="L4" s="6">
        <v>5.2</v>
      </c>
      <c r="M4" s="6">
        <v>4.0999999999999996</v>
      </c>
    </row>
    <row r="5" spans="1:13">
      <c r="A5" s="1">
        <f t="shared" ref="A5:A34" si="0">+A4+1</f>
        <v>2</v>
      </c>
      <c r="B5" s="6">
        <v>8.1</v>
      </c>
      <c r="C5" s="6"/>
      <c r="D5" s="6"/>
      <c r="E5" s="6">
        <v>7.7</v>
      </c>
      <c r="F5" s="6">
        <v>11.2</v>
      </c>
      <c r="G5" s="6">
        <v>10.5</v>
      </c>
      <c r="H5" s="6"/>
      <c r="I5" s="6"/>
      <c r="J5" s="6">
        <v>7.7</v>
      </c>
      <c r="K5" s="6">
        <v>12.8</v>
      </c>
      <c r="L5" s="6"/>
      <c r="M5" s="6"/>
    </row>
    <row r="6" spans="1:13">
      <c r="A6" s="1">
        <f t="shared" si="0"/>
        <v>3</v>
      </c>
      <c r="B6" s="6"/>
      <c r="C6" s="6"/>
      <c r="D6" s="6">
        <v>9.9</v>
      </c>
      <c r="E6" s="6"/>
      <c r="F6" s="6"/>
      <c r="G6" s="6"/>
      <c r="H6" s="6"/>
      <c r="I6" s="6">
        <v>19.5</v>
      </c>
      <c r="J6" s="6"/>
      <c r="K6" s="6"/>
      <c r="L6" s="6"/>
      <c r="M6" s="6"/>
    </row>
    <row r="7" spans="1:13">
      <c r="A7" s="1">
        <f t="shared" si="0"/>
        <v>4</v>
      </c>
      <c r="B7" s="6"/>
      <c r="C7" s="6">
        <v>5.0999999999999996</v>
      </c>
      <c r="D7" s="6"/>
      <c r="E7" s="6"/>
      <c r="F7" s="6"/>
      <c r="G7" s="6">
        <v>4</v>
      </c>
      <c r="H7" s="6">
        <v>9</v>
      </c>
      <c r="I7" s="6"/>
      <c r="J7" s="6"/>
      <c r="K7" s="6"/>
      <c r="L7" s="6">
        <v>5.7</v>
      </c>
      <c r="M7" s="6">
        <v>6.8</v>
      </c>
    </row>
    <row r="8" spans="1:13">
      <c r="A8" s="1">
        <f t="shared" si="0"/>
        <v>5</v>
      </c>
      <c r="B8" s="6">
        <v>9.5</v>
      </c>
      <c r="C8" s="6"/>
      <c r="D8" s="6"/>
      <c r="E8" s="6">
        <v>8.6999999999999993</v>
      </c>
      <c r="F8" s="6">
        <v>10.5</v>
      </c>
      <c r="G8" s="6"/>
      <c r="H8" s="6"/>
      <c r="I8" s="6"/>
      <c r="J8" s="6">
        <v>7.3</v>
      </c>
      <c r="K8" s="6">
        <v>8.9</v>
      </c>
      <c r="L8" s="6"/>
      <c r="M8" s="6"/>
    </row>
    <row r="9" spans="1:13">
      <c r="A9" s="1">
        <f t="shared" si="0"/>
        <v>6</v>
      </c>
      <c r="B9" s="6"/>
      <c r="C9" s="6"/>
      <c r="D9" s="6">
        <v>17.5</v>
      </c>
      <c r="E9" s="6"/>
      <c r="F9" s="6"/>
      <c r="G9" s="6"/>
      <c r="H9" s="6"/>
      <c r="I9" s="6">
        <v>7.1</v>
      </c>
      <c r="J9" s="6"/>
      <c r="K9" s="6"/>
      <c r="L9" s="6"/>
      <c r="M9" s="6"/>
    </row>
    <row r="10" spans="1:13">
      <c r="A10" s="1">
        <f t="shared" si="0"/>
        <v>7</v>
      </c>
      <c r="B10" s="6"/>
      <c r="C10" s="6">
        <v>8.1999999999999993</v>
      </c>
      <c r="D10" s="6"/>
      <c r="E10" s="6"/>
      <c r="F10" s="6"/>
      <c r="G10" s="6" t="s">
        <v>24</v>
      </c>
      <c r="H10" s="6">
        <v>8.9</v>
      </c>
      <c r="I10" s="6"/>
      <c r="J10" s="6"/>
      <c r="K10" s="6"/>
      <c r="L10" s="6">
        <v>5.7</v>
      </c>
      <c r="M10" s="6">
        <v>6.4</v>
      </c>
    </row>
    <row r="11" spans="1:13">
      <c r="A11" s="1">
        <f t="shared" si="0"/>
        <v>8</v>
      </c>
      <c r="B11" s="6">
        <v>4.2</v>
      </c>
      <c r="C11" s="6"/>
      <c r="D11" s="6"/>
      <c r="E11" s="6">
        <v>5.4</v>
      </c>
      <c r="F11" s="6">
        <v>7.6</v>
      </c>
      <c r="G11" s="6"/>
      <c r="H11" s="6"/>
      <c r="I11" s="6"/>
      <c r="J11" s="6">
        <v>6.4</v>
      </c>
      <c r="K11" s="6">
        <v>24</v>
      </c>
      <c r="L11" s="6"/>
      <c r="M11" s="6"/>
    </row>
    <row r="12" spans="1:13">
      <c r="A12" s="1">
        <f t="shared" si="0"/>
        <v>9</v>
      </c>
      <c r="B12" s="6"/>
      <c r="C12" s="6"/>
      <c r="D12" s="6">
        <v>9.6999999999999993</v>
      </c>
      <c r="E12" s="6"/>
      <c r="F12" s="6"/>
      <c r="G12" s="6">
        <v>18.600000000000001</v>
      </c>
      <c r="H12" s="6"/>
      <c r="I12" s="6">
        <v>7.3</v>
      </c>
      <c r="J12" s="6"/>
      <c r="K12" s="6"/>
      <c r="L12" s="6"/>
      <c r="M12" s="6"/>
    </row>
    <row r="13" spans="1:13">
      <c r="A13" s="1">
        <f t="shared" si="0"/>
        <v>10</v>
      </c>
      <c r="B13" s="6"/>
      <c r="C13" s="6">
        <v>7.9</v>
      </c>
      <c r="D13" s="10"/>
      <c r="E13" s="6"/>
      <c r="F13" s="6"/>
      <c r="G13" s="6">
        <v>13.3</v>
      </c>
      <c r="H13" s="6">
        <v>13.9</v>
      </c>
      <c r="I13" s="6"/>
      <c r="J13" s="6"/>
      <c r="K13" s="6"/>
      <c r="L13" s="6">
        <v>8.4</v>
      </c>
      <c r="M13" s="6">
        <v>8.6999999999999993</v>
      </c>
    </row>
    <row r="14" spans="1:13">
      <c r="A14" s="1">
        <f t="shared" si="0"/>
        <v>11</v>
      </c>
      <c r="B14" s="11" t="s">
        <v>24</v>
      </c>
      <c r="C14" s="6"/>
      <c r="D14" s="6"/>
      <c r="E14" s="6">
        <v>14.8</v>
      </c>
      <c r="F14" s="6">
        <v>15.1</v>
      </c>
      <c r="G14" s="6"/>
      <c r="H14" s="6"/>
      <c r="I14" s="6"/>
      <c r="J14" s="6">
        <v>5.6</v>
      </c>
      <c r="K14" s="6">
        <v>9.9</v>
      </c>
      <c r="L14" s="6"/>
      <c r="M14" s="6"/>
    </row>
    <row r="15" spans="1:13">
      <c r="A15" s="1">
        <f t="shared" si="0"/>
        <v>12</v>
      </c>
      <c r="B15" s="6"/>
      <c r="C15" s="6"/>
      <c r="D15" s="6">
        <v>7.3</v>
      </c>
      <c r="E15" s="6"/>
      <c r="F15" s="6"/>
      <c r="G15" s="6"/>
      <c r="H15" s="6"/>
      <c r="I15" s="6">
        <v>19.899999999999999</v>
      </c>
      <c r="J15" s="6"/>
      <c r="K15" s="6"/>
      <c r="L15" s="6"/>
      <c r="M15" s="6"/>
    </row>
    <row r="16" spans="1:13">
      <c r="A16" s="1">
        <f t="shared" si="0"/>
        <v>13</v>
      </c>
      <c r="B16" s="10"/>
      <c r="C16" s="6">
        <v>10.7</v>
      </c>
      <c r="D16" s="6"/>
      <c r="E16" s="6"/>
      <c r="F16" s="6"/>
      <c r="G16" s="6">
        <v>5.8</v>
      </c>
      <c r="H16" s="6">
        <v>16.5</v>
      </c>
      <c r="I16" s="6"/>
      <c r="J16" s="6"/>
      <c r="K16" s="6"/>
      <c r="L16" s="6">
        <v>6.2</v>
      </c>
      <c r="M16" s="6">
        <v>2.9</v>
      </c>
    </row>
    <row r="17" spans="1:13">
      <c r="A17" s="1">
        <f t="shared" si="0"/>
        <v>14</v>
      </c>
      <c r="B17" s="6">
        <v>12.7</v>
      </c>
      <c r="C17" s="6"/>
      <c r="D17" s="6"/>
      <c r="E17" s="6">
        <v>7.9</v>
      </c>
      <c r="F17" s="6">
        <v>9.4</v>
      </c>
      <c r="G17" s="6"/>
      <c r="H17" s="6"/>
      <c r="I17" s="6"/>
      <c r="J17" s="6">
        <v>13</v>
      </c>
      <c r="K17" s="6">
        <v>9.3000000000000007</v>
      </c>
      <c r="L17" s="6"/>
      <c r="M17" s="6"/>
    </row>
    <row r="18" spans="1:13">
      <c r="A18" s="1">
        <f t="shared" si="0"/>
        <v>15</v>
      </c>
      <c r="B18" s="6"/>
      <c r="C18" s="6"/>
      <c r="D18" s="6">
        <v>5.6</v>
      </c>
      <c r="E18" s="6"/>
      <c r="F18" s="6"/>
      <c r="G18" s="6"/>
      <c r="H18" s="6"/>
      <c r="I18" s="6">
        <v>9.6</v>
      </c>
      <c r="J18" s="6"/>
      <c r="K18" s="6"/>
      <c r="L18" s="6"/>
      <c r="M18" s="6"/>
    </row>
    <row r="19" spans="1:13">
      <c r="A19" s="1">
        <f t="shared" si="0"/>
        <v>16</v>
      </c>
      <c r="B19" s="6"/>
      <c r="C19" s="6">
        <v>2.5</v>
      </c>
      <c r="D19" s="10"/>
      <c r="E19" s="6"/>
      <c r="F19" s="6"/>
      <c r="G19" s="6">
        <v>9</v>
      </c>
      <c r="H19" s="6">
        <v>14.8</v>
      </c>
      <c r="I19" s="6"/>
      <c r="J19" s="6"/>
      <c r="K19" s="6"/>
      <c r="L19" s="6">
        <v>5.6</v>
      </c>
      <c r="M19" s="6">
        <v>8.4</v>
      </c>
    </row>
    <row r="20" spans="1:13">
      <c r="A20" s="1">
        <f t="shared" si="0"/>
        <v>17</v>
      </c>
      <c r="B20" s="6">
        <v>9.5</v>
      </c>
      <c r="C20" s="6"/>
      <c r="D20" s="6"/>
      <c r="E20" s="6" t="s">
        <v>24</v>
      </c>
      <c r="F20" s="6">
        <v>9.6</v>
      </c>
      <c r="G20" s="6"/>
      <c r="H20" s="6"/>
      <c r="I20" s="6"/>
      <c r="J20" s="6">
        <v>14.4</v>
      </c>
      <c r="K20" s="6">
        <v>14.4</v>
      </c>
      <c r="L20" s="6"/>
      <c r="M20" s="6"/>
    </row>
    <row r="21" spans="1:13">
      <c r="A21" s="1">
        <f t="shared" si="0"/>
        <v>18</v>
      </c>
      <c r="B21" s="6"/>
      <c r="C21" s="6"/>
      <c r="D21" s="6">
        <v>15.3</v>
      </c>
      <c r="E21" s="6"/>
      <c r="F21" s="6"/>
      <c r="G21" s="6"/>
      <c r="H21" s="6"/>
      <c r="I21" s="6">
        <v>9.9</v>
      </c>
      <c r="J21" s="6"/>
      <c r="K21" s="6"/>
      <c r="L21" s="6"/>
      <c r="M21" s="6"/>
    </row>
    <row r="22" spans="1:13">
      <c r="A22" s="1">
        <f t="shared" si="0"/>
        <v>19</v>
      </c>
      <c r="B22" s="6"/>
      <c r="C22" s="6">
        <v>9.1999999999999993</v>
      </c>
      <c r="D22" s="6"/>
      <c r="E22" s="6"/>
      <c r="F22" s="6"/>
      <c r="G22" s="6">
        <v>7.1</v>
      </c>
      <c r="H22" s="6">
        <v>5.2</v>
      </c>
      <c r="I22" s="6"/>
      <c r="J22" s="6"/>
      <c r="K22" s="6"/>
      <c r="L22" s="6">
        <v>7.2</v>
      </c>
      <c r="M22" s="6">
        <v>7.1</v>
      </c>
    </row>
    <row r="23" spans="1:13">
      <c r="A23" s="1">
        <f t="shared" si="0"/>
        <v>20</v>
      </c>
      <c r="B23" s="6">
        <v>4.9000000000000004</v>
      </c>
      <c r="C23" s="6"/>
      <c r="D23" s="6"/>
      <c r="E23" s="6">
        <v>7.8</v>
      </c>
      <c r="F23" s="6">
        <v>5.7</v>
      </c>
      <c r="G23" s="6"/>
      <c r="H23" s="6"/>
      <c r="I23" s="6"/>
      <c r="J23" s="6">
        <v>19</v>
      </c>
      <c r="K23" s="6">
        <v>11.1</v>
      </c>
      <c r="L23" s="6"/>
      <c r="M23" s="6"/>
    </row>
    <row r="24" spans="1:13">
      <c r="A24" s="1">
        <f t="shared" si="0"/>
        <v>21</v>
      </c>
      <c r="B24" s="6"/>
      <c r="C24" s="6"/>
      <c r="D24" s="6">
        <v>4.2</v>
      </c>
      <c r="E24" s="6"/>
      <c r="F24" s="6"/>
      <c r="G24" s="6"/>
      <c r="H24" s="6"/>
      <c r="I24" s="6">
        <v>4.5999999999999996</v>
      </c>
      <c r="J24" s="6"/>
      <c r="K24" s="6"/>
      <c r="L24" s="6"/>
      <c r="M24" s="6"/>
    </row>
    <row r="25" spans="1:13">
      <c r="A25" s="1">
        <f t="shared" si="0"/>
        <v>22</v>
      </c>
      <c r="B25" s="6"/>
      <c r="C25" s="6">
        <v>6.6</v>
      </c>
      <c r="D25" s="6"/>
      <c r="E25" s="6"/>
      <c r="F25" s="6"/>
      <c r="G25" s="6">
        <v>17.3</v>
      </c>
      <c r="H25" s="6">
        <v>10</v>
      </c>
      <c r="I25" s="6"/>
      <c r="J25" s="6"/>
      <c r="K25" s="6"/>
      <c r="L25" s="6">
        <v>5.6</v>
      </c>
      <c r="M25" s="6">
        <v>15.1</v>
      </c>
    </row>
    <row r="26" spans="1:13">
      <c r="A26" s="1">
        <f t="shared" si="0"/>
        <v>23</v>
      </c>
      <c r="B26" s="6">
        <v>8</v>
      </c>
      <c r="C26" s="6"/>
      <c r="D26" s="6"/>
      <c r="E26" s="6">
        <v>12</v>
      </c>
      <c r="F26" s="6">
        <v>4.7</v>
      </c>
      <c r="G26" s="6"/>
      <c r="H26" s="6"/>
      <c r="I26" s="6"/>
      <c r="J26" s="6">
        <v>9.6999999999999993</v>
      </c>
      <c r="K26" s="6">
        <v>12.2</v>
      </c>
      <c r="L26" s="6"/>
      <c r="M26" s="6"/>
    </row>
    <row r="27" spans="1:13">
      <c r="A27" s="1">
        <f t="shared" si="0"/>
        <v>24</v>
      </c>
      <c r="B27" s="6"/>
      <c r="C27" s="10"/>
      <c r="D27" s="6">
        <v>9</v>
      </c>
      <c r="E27" s="6"/>
      <c r="F27" s="6"/>
      <c r="G27" s="6"/>
      <c r="H27" s="6"/>
      <c r="I27" s="6">
        <v>13</v>
      </c>
      <c r="J27" s="6"/>
      <c r="K27" s="6"/>
      <c r="L27" s="6"/>
      <c r="M27" s="6"/>
    </row>
    <row r="28" spans="1:13">
      <c r="A28" s="1">
        <f t="shared" si="0"/>
        <v>25</v>
      </c>
      <c r="B28" s="6"/>
      <c r="C28" s="6">
        <v>6.9</v>
      </c>
      <c r="D28" s="6"/>
      <c r="E28" s="6"/>
      <c r="F28" s="6"/>
      <c r="G28" s="6">
        <v>7.5</v>
      </c>
      <c r="H28" s="6">
        <v>11.1</v>
      </c>
      <c r="I28" s="6"/>
      <c r="J28" s="6"/>
      <c r="K28" s="6"/>
      <c r="L28" s="6">
        <v>4.0999999999999996</v>
      </c>
      <c r="M28" s="6">
        <v>7.9</v>
      </c>
    </row>
    <row r="29" spans="1:13">
      <c r="A29" s="1">
        <f t="shared" si="0"/>
        <v>26</v>
      </c>
      <c r="B29" s="6">
        <v>7.5</v>
      </c>
      <c r="C29" s="6"/>
      <c r="D29" s="6"/>
      <c r="E29" s="6">
        <v>7.9</v>
      </c>
      <c r="F29" s="6">
        <v>13.4</v>
      </c>
      <c r="G29" s="6"/>
      <c r="H29" s="6"/>
      <c r="I29" s="6"/>
      <c r="J29" s="6">
        <v>9.9</v>
      </c>
      <c r="K29" s="6">
        <v>4.0999999999999996</v>
      </c>
      <c r="L29" s="6"/>
      <c r="M29" s="6"/>
    </row>
    <row r="30" spans="1:13">
      <c r="A30" s="1">
        <f t="shared" si="0"/>
        <v>27</v>
      </c>
      <c r="B30" s="6"/>
      <c r="C30" s="6"/>
      <c r="D30" s="6">
        <v>8.1999999999999993</v>
      </c>
      <c r="E30" s="6"/>
      <c r="F30" s="6"/>
      <c r="G30" s="6"/>
      <c r="H30" s="6"/>
      <c r="I30" s="6">
        <v>16.399999999999999</v>
      </c>
      <c r="J30" s="6"/>
      <c r="K30" s="6"/>
      <c r="L30" s="6"/>
      <c r="M30" s="6"/>
    </row>
    <row r="31" spans="1:13">
      <c r="A31" s="1">
        <f t="shared" si="0"/>
        <v>28</v>
      </c>
      <c r="B31" s="6"/>
      <c r="C31" s="6">
        <v>8.1</v>
      </c>
      <c r="D31" s="6"/>
      <c r="E31" s="6"/>
      <c r="F31" s="6"/>
      <c r="G31" s="6">
        <v>4.5999999999999996</v>
      </c>
      <c r="H31" s="6">
        <v>7.4</v>
      </c>
      <c r="I31" s="6"/>
      <c r="J31" s="6"/>
      <c r="K31" s="6"/>
      <c r="L31" s="6">
        <v>6.9</v>
      </c>
      <c r="M31" s="6">
        <v>6.6</v>
      </c>
    </row>
    <row r="32" spans="1:13">
      <c r="A32" s="1">
        <f t="shared" si="0"/>
        <v>29</v>
      </c>
      <c r="B32" s="6">
        <v>5.2</v>
      </c>
      <c r="C32" s="6"/>
      <c r="D32" s="6"/>
      <c r="E32" s="6">
        <v>8.6</v>
      </c>
      <c r="F32" s="6" t="s">
        <v>24</v>
      </c>
      <c r="G32" s="6"/>
      <c r="H32" s="6"/>
      <c r="I32" s="6"/>
      <c r="J32" s="6">
        <v>11.3</v>
      </c>
      <c r="K32" s="6">
        <v>5.9</v>
      </c>
      <c r="L32" s="6"/>
      <c r="M32" s="6"/>
    </row>
    <row r="33" spans="1:14">
      <c r="A33" s="1">
        <f t="shared" si="0"/>
        <v>30</v>
      </c>
      <c r="B33" s="6"/>
      <c r="C33" s="6"/>
      <c r="D33" s="6">
        <v>13.7</v>
      </c>
      <c r="E33" s="6"/>
      <c r="F33" s="6"/>
      <c r="G33" s="6"/>
      <c r="H33" s="6"/>
      <c r="I33" s="6">
        <v>6</v>
      </c>
      <c r="J33" s="6"/>
      <c r="K33" s="6"/>
      <c r="L33" s="6"/>
      <c r="M33" s="6"/>
    </row>
    <row r="34" spans="1:14">
      <c r="A34" s="1">
        <f t="shared" si="0"/>
        <v>31</v>
      </c>
      <c r="B34" s="6"/>
      <c r="C34" s="6"/>
      <c r="D34" s="6"/>
      <c r="E34" s="6"/>
      <c r="F34" s="6"/>
      <c r="G34" s="6"/>
      <c r="H34" s="6">
        <v>10.6</v>
      </c>
      <c r="I34" s="6"/>
      <c r="J34" s="6"/>
      <c r="K34" s="6"/>
      <c r="L34" s="6"/>
      <c r="M34" s="6">
        <v>5.4</v>
      </c>
    </row>
    <row r="35" spans="1:14">
      <c r="A35" s="1" t="s">
        <v>2</v>
      </c>
      <c r="B35" s="5">
        <f>MAX(B4:B34)</f>
        <v>12.7</v>
      </c>
      <c r="C35" s="5">
        <f t="shared" ref="C35:M35" si="1">MAX(C4:C34)</f>
        <v>13</v>
      </c>
      <c r="D35" s="5">
        <f>MAX(D4:D34)</f>
        <v>17.5</v>
      </c>
      <c r="E35" s="5">
        <f t="shared" si="1"/>
        <v>14.8</v>
      </c>
      <c r="F35" s="5">
        <f t="shared" si="1"/>
        <v>15.1</v>
      </c>
      <c r="G35" s="5">
        <f t="shared" si="1"/>
        <v>18.600000000000001</v>
      </c>
      <c r="H35" s="5">
        <f>MAX(H4:H34)</f>
        <v>16.5</v>
      </c>
      <c r="I35" s="5">
        <f>MAX(I4:I34)</f>
        <v>19.899999999999999</v>
      </c>
      <c r="J35" s="5">
        <f t="shared" si="1"/>
        <v>19</v>
      </c>
      <c r="K35" s="5">
        <f>MAX(K4:K34)</f>
        <v>24</v>
      </c>
      <c r="L35" s="5">
        <f t="shared" si="1"/>
        <v>8.4</v>
      </c>
      <c r="M35" s="5">
        <f t="shared" si="1"/>
        <v>15.1</v>
      </c>
    </row>
    <row r="37" spans="1:14">
      <c r="A37" s="1" t="s">
        <v>3</v>
      </c>
      <c r="B37" s="1">
        <f>MAX(B4:M34)</f>
        <v>24</v>
      </c>
      <c r="D37" s="1" t="s">
        <v>4</v>
      </c>
      <c r="E37" s="6">
        <f>AVERAGE(B4:M34)</f>
        <v>9.2058823529411775</v>
      </c>
      <c r="G37" s="1" t="s">
        <v>5</v>
      </c>
      <c r="H37" s="5">
        <f>STDEV(B4:M34)</f>
        <v>4.0700704636728524</v>
      </c>
      <c r="J37" s="1" t="s">
        <v>6</v>
      </c>
      <c r="K37" s="1">
        <f>COUNT(B4:M34)</f>
        <v>119</v>
      </c>
      <c r="M37" s="1" t="s">
        <v>18</v>
      </c>
      <c r="N37" s="5">
        <f xml:space="preserve"> K37/122*100</f>
        <v>97.540983606557376</v>
      </c>
    </row>
    <row r="39" spans="1:14">
      <c r="C39" s="1" t="s">
        <v>15</v>
      </c>
      <c r="D39" s="5">
        <f xml:space="preserve"> COUNT(B4:D34)/30*100</f>
        <v>96.666666666666671</v>
      </c>
      <c r="F39" s="1" t="s">
        <v>17</v>
      </c>
      <c r="G39" s="5">
        <f>COUNT(E4:G34)/30*100</f>
        <v>93.333333333333329</v>
      </c>
      <c r="I39" s="1" t="s">
        <v>16</v>
      </c>
      <c r="J39" s="5">
        <f xml:space="preserve"> COUNT(H4:J34)/31*100</f>
        <v>100</v>
      </c>
      <c r="L39" s="1" t="s">
        <v>19</v>
      </c>
      <c r="M39" s="5">
        <f>COUNT(K4:M34)/31*100</f>
        <v>100</v>
      </c>
    </row>
    <row r="41" spans="1:14">
      <c r="A41" s="1" t="s">
        <v>22</v>
      </c>
      <c r="C41" s="7">
        <f>PERCENTILE(B4:M34,0.98)</f>
        <v>19.32</v>
      </c>
    </row>
    <row r="42" spans="1:14">
      <c r="A42" s="1" t="s">
        <v>21</v>
      </c>
      <c r="B42" s="6">
        <f t="shared" ref="B42:G42" si="2">COUNT(B4:B34)/10*100</f>
        <v>90</v>
      </c>
      <c r="C42" s="6">
        <f t="shared" si="2"/>
        <v>100</v>
      </c>
      <c r="D42" s="6">
        <f t="shared" si="2"/>
        <v>100</v>
      </c>
      <c r="E42" s="6">
        <f t="shared" si="2"/>
        <v>90</v>
      </c>
      <c r="F42" s="6">
        <f t="shared" si="2"/>
        <v>90</v>
      </c>
      <c r="G42" s="6">
        <f t="shared" si="2"/>
        <v>100</v>
      </c>
      <c r="H42" s="6">
        <f>COUNT(H4:H34)/11*100</f>
        <v>100</v>
      </c>
      <c r="I42" s="6">
        <f>COUNT(I4:I34)/10*100</f>
        <v>100</v>
      </c>
      <c r="J42" s="6">
        <f>COUNT(J4:J34)/10*100</f>
        <v>100</v>
      </c>
      <c r="K42" s="6">
        <f>COUNT(K4:K34)/10*100</f>
        <v>100</v>
      </c>
      <c r="L42" s="6">
        <f>COUNT(L4:L34)/10*100</f>
        <v>100</v>
      </c>
      <c r="M42" s="6">
        <f>COUNT(M4:M34)/11*100</f>
        <v>100</v>
      </c>
    </row>
    <row r="44" spans="1:14">
      <c r="B44" s="1" t="s">
        <v>24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N4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8" sqref="D18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20</v>
      </c>
    </row>
    <row r="2" spans="1:13">
      <c r="E2" s="1" t="s">
        <v>1</v>
      </c>
    </row>
    <row r="3" spans="1:13">
      <c r="B3" s="2">
        <v>40179</v>
      </c>
      <c r="C3" s="2">
        <v>40218</v>
      </c>
      <c r="D3" s="2">
        <v>40238</v>
      </c>
      <c r="E3" s="2">
        <v>40269</v>
      </c>
      <c r="F3" s="2">
        <v>40299</v>
      </c>
      <c r="G3" s="2">
        <v>40330</v>
      </c>
      <c r="H3" s="2">
        <v>40360</v>
      </c>
      <c r="I3" s="2">
        <v>40391</v>
      </c>
      <c r="J3" s="2">
        <v>40422</v>
      </c>
      <c r="K3" s="2">
        <v>40452</v>
      </c>
      <c r="L3" s="2">
        <v>40483</v>
      </c>
      <c r="M3" s="2">
        <v>40513</v>
      </c>
    </row>
    <row r="4" spans="1:13">
      <c r="A4" s="1">
        <v>1</v>
      </c>
      <c r="B4" s="3"/>
      <c r="C4" s="6">
        <v>13.5</v>
      </c>
      <c r="D4" s="3"/>
      <c r="E4" s="3"/>
      <c r="F4" s="6"/>
      <c r="G4" s="6">
        <v>9</v>
      </c>
      <c r="H4" s="6">
        <v>3.1</v>
      </c>
      <c r="I4" s="6"/>
      <c r="J4" s="6"/>
      <c r="K4" s="6"/>
      <c r="L4" s="6">
        <v>6.5</v>
      </c>
      <c r="M4" s="6">
        <v>7.6</v>
      </c>
    </row>
    <row r="5" spans="1:13">
      <c r="A5" s="1">
        <f t="shared" ref="A5:A34" si="0">+A4+1</f>
        <v>2</v>
      </c>
      <c r="B5" s="6">
        <v>10</v>
      </c>
      <c r="C5" s="3"/>
      <c r="D5" s="3"/>
      <c r="E5" s="6">
        <v>7.5</v>
      </c>
      <c r="F5" s="6">
        <v>12.4</v>
      </c>
      <c r="G5" s="6"/>
      <c r="H5" s="6"/>
      <c r="I5" s="6"/>
      <c r="J5" s="6">
        <v>7.3</v>
      </c>
      <c r="K5" s="6">
        <v>11.6</v>
      </c>
      <c r="L5" s="6"/>
      <c r="M5" s="6"/>
    </row>
    <row r="6" spans="1:13">
      <c r="A6" s="1">
        <f t="shared" si="0"/>
        <v>3</v>
      </c>
      <c r="B6" s="3"/>
      <c r="C6" s="3"/>
      <c r="D6" s="6">
        <v>9</v>
      </c>
      <c r="E6" s="6"/>
      <c r="F6" s="6"/>
      <c r="G6" s="6"/>
      <c r="H6" s="6"/>
      <c r="I6" s="6">
        <v>17.100000000000001</v>
      </c>
      <c r="J6" s="6"/>
      <c r="K6" s="6"/>
      <c r="L6" s="6"/>
      <c r="M6" s="6"/>
    </row>
    <row r="7" spans="1:13">
      <c r="A7" s="1">
        <f t="shared" si="0"/>
        <v>4</v>
      </c>
      <c r="B7" s="3"/>
      <c r="C7" s="6">
        <v>9.6999999999999993</v>
      </c>
      <c r="D7" s="6"/>
      <c r="E7" s="6"/>
      <c r="F7" s="6"/>
      <c r="G7" s="6">
        <v>4.4000000000000004</v>
      </c>
      <c r="H7" s="6">
        <v>5.5</v>
      </c>
      <c r="I7" s="6"/>
      <c r="J7" s="6"/>
      <c r="K7" s="6"/>
      <c r="L7" s="6">
        <v>5.9</v>
      </c>
      <c r="M7" s="6">
        <v>5.2</v>
      </c>
    </row>
    <row r="8" spans="1:13">
      <c r="A8" s="1">
        <f t="shared" si="0"/>
        <v>5</v>
      </c>
      <c r="B8" s="6">
        <v>11.2</v>
      </c>
      <c r="C8" s="6"/>
      <c r="D8" s="6"/>
      <c r="E8" s="6">
        <v>7.4</v>
      </c>
      <c r="F8" s="6">
        <v>7.4</v>
      </c>
      <c r="G8" s="6"/>
      <c r="H8" s="6"/>
      <c r="I8" s="6"/>
      <c r="J8" s="6">
        <v>9.8000000000000007</v>
      </c>
      <c r="K8" s="6">
        <v>8.6999999999999993</v>
      </c>
      <c r="L8" s="6"/>
      <c r="M8" s="6"/>
    </row>
    <row r="9" spans="1:13">
      <c r="A9" s="1">
        <f t="shared" si="0"/>
        <v>6</v>
      </c>
      <c r="B9" s="6"/>
      <c r="C9" s="6"/>
      <c r="D9" s="6">
        <v>17.399999999999999</v>
      </c>
      <c r="E9" s="6"/>
      <c r="F9" s="6"/>
      <c r="G9" s="6"/>
      <c r="H9" s="6"/>
      <c r="I9" s="6">
        <v>6.8</v>
      </c>
      <c r="J9" s="6"/>
      <c r="K9" s="6"/>
      <c r="L9" s="6"/>
      <c r="M9" s="6"/>
    </row>
    <row r="10" spans="1:13">
      <c r="A10" s="1">
        <f t="shared" si="0"/>
        <v>7</v>
      </c>
      <c r="B10" s="6"/>
      <c r="C10" s="6">
        <v>10.4</v>
      </c>
      <c r="D10" s="3"/>
      <c r="E10" s="6"/>
      <c r="F10" s="6"/>
      <c r="G10" s="6">
        <v>8.1999999999999993</v>
      </c>
      <c r="H10" s="6">
        <v>6.7</v>
      </c>
      <c r="I10" s="6"/>
      <c r="J10" s="6"/>
      <c r="K10" s="6"/>
      <c r="L10" s="6">
        <v>12.1</v>
      </c>
      <c r="M10" s="6">
        <v>11.4</v>
      </c>
    </row>
    <row r="11" spans="1:13">
      <c r="A11" s="1">
        <f t="shared" si="0"/>
        <v>8</v>
      </c>
      <c r="B11" s="6">
        <v>6.6</v>
      </c>
      <c r="C11" s="6"/>
      <c r="D11" s="3"/>
      <c r="E11" s="6">
        <v>4.8</v>
      </c>
      <c r="F11" s="6">
        <v>11.2</v>
      </c>
      <c r="G11" s="6"/>
      <c r="H11" s="6"/>
      <c r="I11" s="6"/>
      <c r="J11" s="6">
        <v>4.2</v>
      </c>
      <c r="K11" s="6">
        <v>18.3</v>
      </c>
      <c r="L11" s="6"/>
      <c r="M11" s="6"/>
    </row>
    <row r="12" spans="1:13">
      <c r="A12" s="1">
        <f t="shared" si="0"/>
        <v>9</v>
      </c>
      <c r="B12" s="6">
        <v>7</v>
      </c>
      <c r="C12" s="6"/>
      <c r="D12" s="6">
        <v>8.5</v>
      </c>
      <c r="E12" s="6"/>
      <c r="F12" s="6"/>
      <c r="G12" s="6"/>
      <c r="H12" s="6"/>
      <c r="I12" s="6">
        <v>4.5999999999999996</v>
      </c>
      <c r="J12" s="6"/>
      <c r="K12" s="6"/>
      <c r="L12" s="6"/>
      <c r="M12" s="6"/>
    </row>
    <row r="13" spans="1:13">
      <c r="A13" s="1">
        <f t="shared" si="0"/>
        <v>10</v>
      </c>
      <c r="B13" s="6"/>
      <c r="C13" s="6">
        <v>11</v>
      </c>
      <c r="D13" s="6"/>
      <c r="E13" s="6"/>
      <c r="F13" s="6"/>
      <c r="G13" s="6">
        <v>12.2</v>
      </c>
      <c r="H13" s="6">
        <v>7.4</v>
      </c>
      <c r="I13" s="6"/>
      <c r="J13" s="6"/>
      <c r="K13" s="6"/>
      <c r="L13" s="6">
        <v>9.4</v>
      </c>
      <c r="M13" s="6">
        <v>8.1999999999999993</v>
      </c>
    </row>
    <row r="14" spans="1:13">
      <c r="A14" s="1">
        <f t="shared" si="0"/>
        <v>11</v>
      </c>
      <c r="B14" s="6"/>
      <c r="C14" s="6"/>
      <c r="D14" s="6"/>
      <c r="E14" s="6">
        <v>9.1999999999999993</v>
      </c>
      <c r="F14" s="6">
        <v>11.4</v>
      </c>
      <c r="G14" s="6"/>
      <c r="H14" s="6"/>
      <c r="I14" s="6"/>
      <c r="J14" s="6">
        <v>4.9000000000000004</v>
      </c>
      <c r="K14" s="6">
        <v>10.199999999999999</v>
      </c>
      <c r="L14" s="6"/>
      <c r="M14" s="6"/>
    </row>
    <row r="15" spans="1:13">
      <c r="A15" s="1">
        <f t="shared" si="0"/>
        <v>12</v>
      </c>
      <c r="B15" s="6">
        <v>19.600000000000001</v>
      </c>
      <c r="C15" s="6"/>
      <c r="D15" s="6">
        <v>5.9</v>
      </c>
      <c r="E15" s="6"/>
      <c r="F15" s="6"/>
      <c r="G15" s="6"/>
      <c r="H15" s="6"/>
      <c r="I15" s="6">
        <v>10.6</v>
      </c>
      <c r="J15" s="6"/>
      <c r="K15" s="6"/>
      <c r="L15" s="6"/>
      <c r="M15" s="6"/>
    </row>
    <row r="16" spans="1:13">
      <c r="A16" s="1">
        <f t="shared" si="0"/>
        <v>13</v>
      </c>
      <c r="B16" s="6"/>
      <c r="C16" s="6">
        <v>5.9</v>
      </c>
      <c r="D16" s="6"/>
      <c r="E16" s="6"/>
      <c r="F16" s="6"/>
      <c r="G16" s="6">
        <v>11.3</v>
      </c>
      <c r="H16" s="6">
        <v>12.6</v>
      </c>
      <c r="I16" s="6"/>
      <c r="J16" s="6"/>
      <c r="K16" s="6"/>
      <c r="L16" s="6">
        <v>9.6999999999999993</v>
      </c>
      <c r="M16" s="6">
        <v>8.6</v>
      </c>
    </row>
    <row r="17" spans="1:13">
      <c r="A17" s="1">
        <f t="shared" si="0"/>
        <v>14</v>
      </c>
      <c r="B17" s="11" t="s">
        <v>24</v>
      </c>
      <c r="C17" s="6"/>
      <c r="D17" s="6"/>
      <c r="E17" s="6">
        <v>5.7</v>
      </c>
      <c r="F17" s="6">
        <v>8.6</v>
      </c>
      <c r="G17" s="6"/>
      <c r="H17" s="6"/>
      <c r="I17" s="6"/>
      <c r="J17" s="6">
        <v>10.7</v>
      </c>
      <c r="K17" s="6">
        <v>11.9</v>
      </c>
      <c r="L17" s="6"/>
      <c r="M17" s="6"/>
    </row>
    <row r="18" spans="1:13">
      <c r="A18" s="1">
        <f t="shared" si="0"/>
        <v>15</v>
      </c>
      <c r="B18" s="6"/>
      <c r="C18" s="6"/>
      <c r="D18" s="6">
        <v>12.4</v>
      </c>
      <c r="E18" s="6"/>
      <c r="F18" s="6"/>
      <c r="G18" s="6"/>
      <c r="H18" s="6"/>
      <c r="I18" s="6">
        <v>4</v>
      </c>
      <c r="J18" s="6"/>
      <c r="K18" s="6"/>
      <c r="L18" s="6"/>
      <c r="M18" s="6"/>
    </row>
    <row r="19" spans="1:13">
      <c r="A19" s="1">
        <f t="shared" si="0"/>
        <v>16</v>
      </c>
      <c r="B19" s="6"/>
      <c r="C19" s="6">
        <v>3.8</v>
      </c>
      <c r="D19" s="6"/>
      <c r="E19" s="6"/>
      <c r="F19" s="6"/>
      <c r="G19" s="6">
        <v>7.3</v>
      </c>
      <c r="H19" s="6">
        <v>8.1</v>
      </c>
      <c r="I19" s="6"/>
      <c r="J19" s="6"/>
      <c r="K19" s="6"/>
      <c r="L19" s="6">
        <v>8.4</v>
      </c>
      <c r="M19" s="6">
        <v>5.2</v>
      </c>
    </row>
    <row r="20" spans="1:13">
      <c r="A20" s="1">
        <f t="shared" si="0"/>
        <v>17</v>
      </c>
      <c r="B20" s="6">
        <v>8.8000000000000007</v>
      </c>
      <c r="C20" s="6"/>
      <c r="D20" s="6"/>
      <c r="E20" s="6">
        <v>12.4</v>
      </c>
      <c r="F20" s="6">
        <v>6.6</v>
      </c>
      <c r="G20" s="6"/>
      <c r="H20" s="6"/>
      <c r="I20" s="6"/>
      <c r="J20" s="6">
        <v>7.4</v>
      </c>
      <c r="K20" s="6">
        <v>13.8</v>
      </c>
      <c r="L20" s="6"/>
      <c r="M20" s="6"/>
    </row>
    <row r="21" spans="1:13">
      <c r="A21" s="1">
        <f t="shared" si="0"/>
        <v>18</v>
      </c>
      <c r="B21" s="6"/>
      <c r="C21" s="6"/>
      <c r="D21" s="6">
        <v>11.5</v>
      </c>
      <c r="E21" s="6"/>
      <c r="F21" s="6"/>
      <c r="G21" s="6"/>
      <c r="H21" s="6"/>
      <c r="I21" s="6">
        <v>5.9</v>
      </c>
      <c r="J21" s="6"/>
      <c r="K21" s="6"/>
      <c r="L21" s="6"/>
      <c r="M21" s="6"/>
    </row>
    <row r="22" spans="1:13">
      <c r="A22" s="1">
        <f t="shared" si="0"/>
        <v>19</v>
      </c>
      <c r="B22" s="6"/>
      <c r="C22" s="6">
        <v>16.2</v>
      </c>
      <c r="D22" s="6"/>
      <c r="E22" s="6"/>
      <c r="F22" s="6"/>
      <c r="G22" s="6">
        <v>6.1</v>
      </c>
      <c r="H22" s="6">
        <v>9.1999999999999993</v>
      </c>
      <c r="I22" s="6"/>
      <c r="J22" s="6"/>
      <c r="K22" s="6"/>
      <c r="L22" s="6">
        <v>13.1</v>
      </c>
      <c r="M22" s="6">
        <v>10.4</v>
      </c>
    </row>
    <row r="23" spans="1:13">
      <c r="A23" s="1">
        <f t="shared" si="0"/>
        <v>20</v>
      </c>
      <c r="B23" s="6">
        <v>6</v>
      </c>
      <c r="C23" s="6"/>
      <c r="D23" s="6"/>
      <c r="E23" s="6">
        <v>12.9</v>
      </c>
      <c r="F23" s="6">
        <v>4.5</v>
      </c>
      <c r="G23" s="6"/>
      <c r="H23" s="6"/>
      <c r="I23" s="6"/>
      <c r="J23" s="6">
        <v>10.4</v>
      </c>
      <c r="K23" s="6">
        <v>11.7</v>
      </c>
      <c r="L23" s="6"/>
      <c r="M23" s="6"/>
    </row>
    <row r="24" spans="1:13">
      <c r="A24" s="1">
        <f t="shared" si="0"/>
        <v>21</v>
      </c>
      <c r="B24" s="6"/>
      <c r="C24" s="6"/>
      <c r="D24" s="6">
        <v>2.9</v>
      </c>
      <c r="E24" s="6"/>
      <c r="F24" s="6"/>
      <c r="G24" s="6"/>
      <c r="H24" s="6"/>
      <c r="I24" s="6">
        <v>2.7</v>
      </c>
      <c r="J24" s="6"/>
      <c r="K24" s="6"/>
      <c r="L24" s="6"/>
      <c r="M24" s="6"/>
    </row>
    <row r="25" spans="1:13">
      <c r="A25" s="1">
        <f t="shared" si="0"/>
        <v>22</v>
      </c>
      <c r="B25" s="6"/>
      <c r="C25" s="6">
        <v>7.9</v>
      </c>
      <c r="D25" s="6"/>
      <c r="E25" s="6"/>
      <c r="F25" s="6"/>
      <c r="G25" s="6">
        <v>12.4</v>
      </c>
      <c r="H25" s="6">
        <v>9.6</v>
      </c>
      <c r="I25" s="6"/>
      <c r="J25" s="6"/>
      <c r="K25" s="6"/>
      <c r="L25" s="6">
        <v>5.6</v>
      </c>
      <c r="M25" s="6" t="s">
        <v>24</v>
      </c>
    </row>
    <row r="26" spans="1:13">
      <c r="A26" s="1">
        <f t="shared" si="0"/>
        <v>23</v>
      </c>
      <c r="B26" s="6">
        <v>8.9</v>
      </c>
      <c r="C26" s="6"/>
      <c r="D26" s="6"/>
      <c r="E26" s="6">
        <v>8.1</v>
      </c>
      <c r="F26" s="6">
        <v>13.3</v>
      </c>
      <c r="G26" s="6"/>
      <c r="H26" s="6"/>
      <c r="I26" s="6"/>
      <c r="J26" s="6">
        <v>7.4</v>
      </c>
      <c r="K26" s="6">
        <v>10.199999999999999</v>
      </c>
      <c r="L26" s="6"/>
      <c r="M26" s="6"/>
    </row>
    <row r="27" spans="1:13">
      <c r="A27" s="1">
        <f t="shared" si="0"/>
        <v>24</v>
      </c>
      <c r="B27" s="6"/>
      <c r="C27" s="6"/>
      <c r="D27" s="6">
        <v>10.3</v>
      </c>
      <c r="E27" s="6"/>
      <c r="F27" s="6"/>
      <c r="G27" s="6"/>
      <c r="H27" s="6"/>
      <c r="I27" s="6">
        <v>12.4</v>
      </c>
      <c r="J27" s="6"/>
      <c r="K27" s="6"/>
      <c r="L27" s="6"/>
      <c r="M27" s="6"/>
    </row>
    <row r="28" spans="1:13">
      <c r="A28" s="1">
        <f t="shared" si="0"/>
        <v>25</v>
      </c>
      <c r="B28" s="6"/>
      <c r="C28" s="6">
        <v>6.8</v>
      </c>
      <c r="D28" s="6"/>
      <c r="E28" s="6"/>
      <c r="F28" s="6"/>
      <c r="G28" s="6">
        <v>11.2</v>
      </c>
      <c r="H28" s="6">
        <v>8.5</v>
      </c>
      <c r="I28" s="6"/>
      <c r="J28" s="6"/>
      <c r="K28" s="6"/>
      <c r="L28" s="6">
        <v>2.8</v>
      </c>
      <c r="M28" s="6">
        <v>7.6</v>
      </c>
    </row>
    <row r="29" spans="1:13">
      <c r="A29" s="1">
        <f t="shared" si="0"/>
        <v>26</v>
      </c>
      <c r="B29" s="6">
        <v>8.4</v>
      </c>
      <c r="C29" s="6"/>
      <c r="D29" s="6"/>
      <c r="E29" s="6">
        <v>6.2</v>
      </c>
      <c r="F29" s="6">
        <v>14.5</v>
      </c>
      <c r="G29" s="6"/>
      <c r="H29" s="6"/>
      <c r="I29" s="6"/>
      <c r="J29" s="6">
        <v>7.2</v>
      </c>
      <c r="K29" s="6">
        <v>4.7</v>
      </c>
      <c r="L29" s="6"/>
      <c r="M29" s="6"/>
    </row>
    <row r="30" spans="1:13">
      <c r="A30" s="1">
        <f t="shared" si="0"/>
        <v>27</v>
      </c>
      <c r="B30" s="6"/>
      <c r="C30" s="6"/>
      <c r="D30" s="6">
        <v>6.7</v>
      </c>
      <c r="E30" s="6"/>
      <c r="F30" s="6"/>
      <c r="G30" s="6"/>
      <c r="H30" s="6"/>
      <c r="I30" s="6">
        <v>7.9</v>
      </c>
      <c r="J30" s="6"/>
      <c r="K30" s="6"/>
      <c r="L30" s="6"/>
      <c r="M30" s="6"/>
    </row>
    <row r="31" spans="1:13">
      <c r="A31" s="1">
        <f t="shared" si="0"/>
        <v>28</v>
      </c>
      <c r="B31" s="6"/>
      <c r="C31" s="6">
        <v>11.4</v>
      </c>
      <c r="D31" s="10"/>
      <c r="E31" s="6"/>
      <c r="F31" s="6"/>
      <c r="G31" s="6">
        <v>4.3</v>
      </c>
      <c r="H31" s="6">
        <v>6.1</v>
      </c>
      <c r="I31" s="6"/>
      <c r="J31" s="6"/>
      <c r="K31" s="6"/>
      <c r="L31" s="6">
        <v>8.1999999999999993</v>
      </c>
      <c r="M31" s="6">
        <v>7.3</v>
      </c>
    </row>
    <row r="32" spans="1:13">
      <c r="A32" s="1">
        <f t="shared" si="0"/>
        <v>29</v>
      </c>
      <c r="B32" s="6">
        <v>6.2</v>
      </c>
      <c r="C32" s="6"/>
      <c r="D32" s="10"/>
      <c r="E32" s="6">
        <v>2.9</v>
      </c>
      <c r="F32" s="6">
        <v>14.7</v>
      </c>
      <c r="G32" s="6"/>
      <c r="H32" s="6"/>
      <c r="I32" s="6"/>
      <c r="J32" s="6">
        <v>15.9</v>
      </c>
      <c r="K32" s="6">
        <v>8.6999999999999993</v>
      </c>
      <c r="L32" s="6"/>
      <c r="M32" s="6"/>
    </row>
    <row r="33" spans="1:14">
      <c r="A33" s="1">
        <f t="shared" si="0"/>
        <v>30</v>
      </c>
      <c r="B33" s="3"/>
      <c r="C33" s="3"/>
      <c r="D33" s="6">
        <v>8</v>
      </c>
      <c r="E33" s="6"/>
      <c r="F33" s="6"/>
      <c r="G33" s="6"/>
      <c r="H33" s="6"/>
      <c r="I33" s="6">
        <v>2</v>
      </c>
      <c r="J33" s="6"/>
      <c r="K33" s="6"/>
      <c r="L33" s="6"/>
      <c r="M33" s="6"/>
    </row>
    <row r="34" spans="1:14">
      <c r="A34" s="1">
        <f t="shared" si="0"/>
        <v>31</v>
      </c>
      <c r="B34" s="3"/>
      <c r="C34" s="3"/>
      <c r="D34" s="3"/>
      <c r="E34" s="3"/>
      <c r="F34" s="6"/>
      <c r="G34" s="6"/>
      <c r="H34" s="6">
        <v>12.2</v>
      </c>
      <c r="I34" s="6"/>
      <c r="J34" s="6"/>
      <c r="K34" s="6"/>
      <c r="L34" s="6"/>
      <c r="M34" s="6">
        <v>6.2</v>
      </c>
    </row>
    <row r="35" spans="1:14">
      <c r="A35" s="1" t="s">
        <v>2</v>
      </c>
      <c r="B35" s="5">
        <f>MAX(B4:B34)</f>
        <v>19.600000000000001</v>
      </c>
      <c r="C35" s="5">
        <f t="shared" ref="C35:M35" si="1">MAX(C4:C34)</f>
        <v>16.2</v>
      </c>
      <c r="D35" s="5">
        <f>MAX(D4:D34)</f>
        <v>17.399999999999999</v>
      </c>
      <c r="E35" s="5">
        <f t="shared" si="1"/>
        <v>12.9</v>
      </c>
      <c r="F35" s="5">
        <f t="shared" si="1"/>
        <v>14.7</v>
      </c>
      <c r="G35" s="5">
        <f t="shared" si="1"/>
        <v>12.4</v>
      </c>
      <c r="H35" s="5">
        <f>MAX(H4:H34)</f>
        <v>12.6</v>
      </c>
      <c r="I35" s="5">
        <f>MAX(I4:I34)</f>
        <v>17.100000000000001</v>
      </c>
      <c r="J35" s="5">
        <f t="shared" si="1"/>
        <v>15.9</v>
      </c>
      <c r="K35" s="5">
        <f>MAX(K4:K34)</f>
        <v>18.3</v>
      </c>
      <c r="L35" s="5">
        <f t="shared" si="1"/>
        <v>13.1</v>
      </c>
      <c r="M35" s="5">
        <f t="shared" si="1"/>
        <v>11.4</v>
      </c>
      <c r="N35" s="5"/>
    </row>
    <row r="37" spans="1:14">
      <c r="A37" s="1" t="s">
        <v>3</v>
      </c>
      <c r="B37" s="1">
        <f>MAX(B4:M34)</f>
        <v>19.600000000000001</v>
      </c>
      <c r="D37" s="1" t="s">
        <v>4</v>
      </c>
      <c r="E37" s="5">
        <f>AVERAGE(B4:M34)</f>
        <v>8.8214876033057852</v>
      </c>
      <c r="G37" s="1" t="s">
        <v>5</v>
      </c>
      <c r="H37" s="5">
        <f>STDEV(B4:M34)</f>
        <v>3.4846857010728653</v>
      </c>
      <c r="J37" s="1" t="s">
        <v>6</v>
      </c>
      <c r="K37" s="1">
        <f>COUNT(B4:M34)</f>
        <v>121</v>
      </c>
      <c r="M37" s="1" t="s">
        <v>18</v>
      </c>
      <c r="N37" s="5">
        <f xml:space="preserve"> K37/122*100</f>
        <v>99.180327868852459</v>
      </c>
    </row>
    <row r="39" spans="1:14">
      <c r="C39" s="1" t="s">
        <v>15</v>
      </c>
      <c r="D39" s="5">
        <f xml:space="preserve"> COUNT(B4:D34)/30*100</f>
        <v>100</v>
      </c>
      <c r="F39" s="1" t="s">
        <v>17</v>
      </c>
      <c r="G39" s="5">
        <f>COUNT(E4:G34)/30*100</f>
        <v>100</v>
      </c>
      <c r="I39" s="1" t="s">
        <v>16</v>
      </c>
      <c r="J39" s="5" t="e">
        <f ca="1" xml:space="preserve"> M39COUNT(H4:J34)/31*100</f>
        <v>#NAME?</v>
      </c>
      <c r="L39" s="1" t="s">
        <v>19</v>
      </c>
      <c r="M39" s="5">
        <f>COUNT(K4:M34)/31*100</f>
        <v>96.774193548387103</v>
      </c>
    </row>
    <row r="41" spans="1:14">
      <c r="A41" s="1" t="s">
        <v>22</v>
      </c>
      <c r="C41" s="7">
        <f>PERCENTILE(B4:M34,0.98)</f>
        <v>17.279999999999998</v>
      </c>
    </row>
    <row r="42" spans="1:14">
      <c r="A42" s="1" t="s">
        <v>21</v>
      </c>
      <c r="B42" s="6">
        <f t="shared" ref="B42:G42" si="2">COUNT(B4:B34)/10*100</f>
        <v>100</v>
      </c>
      <c r="C42" s="6">
        <f t="shared" si="2"/>
        <v>100</v>
      </c>
      <c r="D42" s="6">
        <f t="shared" si="2"/>
        <v>100</v>
      </c>
      <c r="E42" s="6">
        <f t="shared" si="2"/>
        <v>100</v>
      </c>
      <c r="F42" s="6">
        <f t="shared" si="2"/>
        <v>100</v>
      </c>
      <c r="G42" s="6">
        <f t="shared" si="2"/>
        <v>100</v>
      </c>
      <c r="H42" s="6">
        <f>COUNT(H4:H34)/11*100</f>
        <v>100</v>
      </c>
      <c r="I42" s="6">
        <f>COUNT(I4:I34)/10*100</f>
        <v>100</v>
      </c>
      <c r="J42" s="6">
        <f>COUNT(J4:J34)/10*100</f>
        <v>100</v>
      </c>
      <c r="K42" s="6">
        <f>COUNT(K4:K34)/10*100</f>
        <v>100</v>
      </c>
      <c r="L42" s="6">
        <f>COUNT(L4:L34)/10*100</f>
        <v>100</v>
      </c>
      <c r="M42" s="6">
        <f>COUNT(M4:M34)/11*100</f>
        <v>90.909090909090907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N4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19" sqref="J19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8</v>
      </c>
    </row>
    <row r="2" spans="1:13">
      <c r="E2" s="1" t="s">
        <v>1</v>
      </c>
    </row>
    <row r="3" spans="1:13">
      <c r="B3" s="2">
        <v>40179</v>
      </c>
      <c r="C3" s="2">
        <v>40218</v>
      </c>
      <c r="D3" s="2">
        <v>40238</v>
      </c>
      <c r="E3" s="2">
        <v>40269</v>
      </c>
      <c r="F3" s="2">
        <v>40299</v>
      </c>
      <c r="G3" s="2">
        <v>40330</v>
      </c>
      <c r="H3" s="2">
        <v>40360</v>
      </c>
      <c r="I3" s="2">
        <v>40391</v>
      </c>
      <c r="J3" s="2">
        <v>40422</v>
      </c>
      <c r="K3" s="2">
        <v>40452</v>
      </c>
      <c r="L3" s="2">
        <v>40483</v>
      </c>
      <c r="M3" s="2">
        <v>40513</v>
      </c>
    </row>
    <row r="4" spans="1:13">
      <c r="A4" s="1">
        <v>1</v>
      </c>
      <c r="B4" s="6">
        <v>6.4</v>
      </c>
      <c r="C4" s="10">
        <v>13.6</v>
      </c>
      <c r="D4" s="6"/>
      <c r="E4" s="6">
        <v>7.7</v>
      </c>
      <c r="F4" s="6">
        <v>15</v>
      </c>
      <c r="G4" s="6">
        <v>9.9</v>
      </c>
      <c r="H4" s="6">
        <v>4.5</v>
      </c>
      <c r="I4" s="6">
        <v>15.3</v>
      </c>
      <c r="J4" s="6">
        <v>6.2</v>
      </c>
      <c r="K4" s="6">
        <v>11.5</v>
      </c>
      <c r="L4" s="6">
        <v>7.6</v>
      </c>
      <c r="M4" s="6">
        <v>6</v>
      </c>
    </row>
    <row r="5" spans="1:13">
      <c r="A5" s="1">
        <f t="shared" ref="A5:A34" si="0">+A4+1</f>
        <v>2</v>
      </c>
      <c r="B5" s="6">
        <v>6.8</v>
      </c>
      <c r="C5" s="6">
        <v>12.5</v>
      </c>
      <c r="D5" s="6"/>
      <c r="E5" s="6">
        <v>8.4</v>
      </c>
      <c r="F5" s="6">
        <v>13.9</v>
      </c>
      <c r="G5" s="6">
        <v>8.3000000000000007</v>
      </c>
      <c r="H5" s="6">
        <v>9.4</v>
      </c>
      <c r="I5" s="6">
        <v>19.2</v>
      </c>
      <c r="J5" s="6">
        <v>10.8</v>
      </c>
      <c r="K5" s="6">
        <v>7.9</v>
      </c>
      <c r="L5" s="6">
        <v>5.6</v>
      </c>
      <c r="M5" s="6">
        <v>10.199999999999999</v>
      </c>
    </row>
    <row r="6" spans="1:13">
      <c r="A6" s="1">
        <f t="shared" si="0"/>
        <v>3</v>
      </c>
      <c r="B6" s="6">
        <v>5.7</v>
      </c>
      <c r="C6" s="6">
        <v>13.4</v>
      </c>
      <c r="D6" s="6"/>
      <c r="E6" s="6">
        <v>11.4</v>
      </c>
      <c r="F6" s="6"/>
      <c r="G6" s="6">
        <v>6.4</v>
      </c>
      <c r="H6" s="6">
        <v>8.6</v>
      </c>
      <c r="I6" s="6">
        <v>21.4</v>
      </c>
      <c r="J6" s="6">
        <v>15.5</v>
      </c>
      <c r="K6" s="6">
        <v>7.1</v>
      </c>
      <c r="L6" s="6">
        <v>3.2</v>
      </c>
      <c r="M6" s="6">
        <v>12.3</v>
      </c>
    </row>
    <row r="7" spans="1:13">
      <c r="A7" s="1">
        <f t="shared" si="0"/>
        <v>4</v>
      </c>
      <c r="B7" s="6">
        <v>4.9000000000000004</v>
      </c>
      <c r="C7" s="6">
        <v>9.1</v>
      </c>
      <c r="D7" s="6"/>
      <c r="E7" s="6">
        <v>9</v>
      </c>
      <c r="F7" s="6"/>
      <c r="G7" s="6">
        <v>4.5</v>
      </c>
      <c r="H7" s="6">
        <v>9.6999999999999993</v>
      </c>
      <c r="I7" s="6">
        <v>16.3</v>
      </c>
      <c r="J7" s="6">
        <v>10.6</v>
      </c>
      <c r="K7" s="6">
        <v>5.3</v>
      </c>
      <c r="L7" s="6">
        <v>5.0999999999999996</v>
      </c>
      <c r="M7" s="6">
        <v>9.5</v>
      </c>
    </row>
    <row r="8" spans="1:13">
      <c r="A8" s="1">
        <f t="shared" si="0"/>
        <v>5</v>
      </c>
      <c r="B8" s="6">
        <v>9.1</v>
      </c>
      <c r="C8" s="6">
        <v>6.4</v>
      </c>
      <c r="D8" s="6"/>
      <c r="E8" s="6">
        <v>9.5</v>
      </c>
      <c r="F8" s="6">
        <v>13.2</v>
      </c>
      <c r="G8" s="6">
        <v>5.5</v>
      </c>
      <c r="H8" s="6">
        <v>4.3</v>
      </c>
      <c r="I8" s="6">
        <v>6.2</v>
      </c>
      <c r="J8" s="6">
        <v>9</v>
      </c>
      <c r="K8" s="6">
        <v>5.9</v>
      </c>
      <c r="L8" s="6">
        <v>3.3</v>
      </c>
      <c r="M8" s="6">
        <v>10.1</v>
      </c>
    </row>
    <row r="9" spans="1:13">
      <c r="A9" s="1">
        <f t="shared" si="0"/>
        <v>6</v>
      </c>
      <c r="B9" s="6">
        <v>7</v>
      </c>
      <c r="C9" s="6">
        <v>6.3</v>
      </c>
      <c r="D9" s="6">
        <v>16.2</v>
      </c>
      <c r="E9" s="6">
        <v>7.1</v>
      </c>
      <c r="F9" s="6">
        <v>14</v>
      </c>
      <c r="G9" s="6">
        <v>7.4</v>
      </c>
      <c r="H9" s="6">
        <v>7.3</v>
      </c>
      <c r="I9" s="6">
        <v>11.6</v>
      </c>
      <c r="J9" s="6">
        <v>5.6</v>
      </c>
      <c r="K9" s="6">
        <v>8.8000000000000007</v>
      </c>
      <c r="L9" s="6">
        <v>4.5999999999999996</v>
      </c>
      <c r="M9" s="6">
        <v>5.4</v>
      </c>
    </row>
    <row r="10" spans="1:13">
      <c r="A10" s="1">
        <f t="shared" si="0"/>
        <v>7</v>
      </c>
      <c r="B10" s="6">
        <v>6.1</v>
      </c>
      <c r="C10" s="6">
        <v>13.5</v>
      </c>
      <c r="D10" s="6"/>
      <c r="E10" s="6">
        <v>6.7</v>
      </c>
      <c r="F10" s="6">
        <v>14.2</v>
      </c>
      <c r="G10" s="6">
        <v>12.7</v>
      </c>
      <c r="H10" s="6">
        <v>12.5</v>
      </c>
      <c r="I10" s="6">
        <v>12.1</v>
      </c>
      <c r="J10" s="6">
        <v>3.9</v>
      </c>
      <c r="K10" s="6">
        <v>13.8</v>
      </c>
      <c r="L10" s="6">
        <v>8.5</v>
      </c>
      <c r="M10" s="6">
        <v>7.7</v>
      </c>
    </row>
    <row r="11" spans="1:13">
      <c r="A11" s="1">
        <f t="shared" si="0"/>
        <v>8</v>
      </c>
      <c r="B11" s="6">
        <v>5.7</v>
      </c>
      <c r="C11" s="6">
        <v>9.8000000000000007</v>
      </c>
      <c r="D11" s="6">
        <v>18.5</v>
      </c>
      <c r="E11" s="6">
        <v>4.5</v>
      </c>
      <c r="F11" s="6">
        <v>10.199999999999999</v>
      </c>
      <c r="G11" s="6">
        <v>14.1</v>
      </c>
      <c r="H11" s="6">
        <v>7.6</v>
      </c>
      <c r="I11" s="6">
        <v>6.4</v>
      </c>
      <c r="J11" s="6">
        <v>5.2</v>
      </c>
      <c r="K11" s="6">
        <v>18.5</v>
      </c>
      <c r="L11" s="6">
        <v>12.3</v>
      </c>
      <c r="M11" s="6">
        <v>9.8000000000000007</v>
      </c>
    </row>
    <row r="12" spans="1:13">
      <c r="A12" s="1">
        <f t="shared" si="0"/>
        <v>9</v>
      </c>
      <c r="B12" s="6">
        <v>6.1</v>
      </c>
      <c r="C12" s="6">
        <v>3.6</v>
      </c>
      <c r="D12" s="6">
        <v>9.6999999999999993</v>
      </c>
      <c r="E12" s="6">
        <v>5.2</v>
      </c>
      <c r="F12" s="6">
        <v>5.7</v>
      </c>
      <c r="G12" s="6">
        <v>18.5</v>
      </c>
      <c r="H12" s="6">
        <v>14.1</v>
      </c>
      <c r="I12" s="6">
        <v>5.7</v>
      </c>
      <c r="J12" s="6">
        <v>5.5</v>
      </c>
      <c r="K12" s="6">
        <v>25.9</v>
      </c>
      <c r="L12" s="6">
        <v>13.4</v>
      </c>
      <c r="M12" s="6">
        <v>10.4</v>
      </c>
    </row>
    <row r="13" spans="1:13">
      <c r="A13" s="1">
        <f t="shared" si="0"/>
        <v>10</v>
      </c>
      <c r="B13" s="6">
        <v>7.4</v>
      </c>
      <c r="C13" s="6">
        <v>7.3</v>
      </c>
      <c r="D13" s="6">
        <v>8.9</v>
      </c>
      <c r="E13" s="6">
        <v>8.4</v>
      </c>
      <c r="F13" s="6">
        <v>10.1</v>
      </c>
      <c r="G13" s="6">
        <v>16.100000000000001</v>
      </c>
      <c r="H13" s="6">
        <v>13.9</v>
      </c>
      <c r="I13" s="6">
        <v>14.7</v>
      </c>
      <c r="J13" s="6">
        <v>6.9</v>
      </c>
      <c r="K13" s="6">
        <v>22</v>
      </c>
      <c r="L13" s="6">
        <v>11</v>
      </c>
      <c r="M13" s="6">
        <v>9</v>
      </c>
    </row>
    <row r="14" spans="1:13">
      <c r="A14" s="1">
        <f t="shared" si="0"/>
        <v>11</v>
      </c>
      <c r="B14" s="6">
        <v>11.5</v>
      </c>
      <c r="C14" s="6">
        <v>6.9</v>
      </c>
      <c r="D14" s="6">
        <v>7.2</v>
      </c>
      <c r="E14" s="6">
        <v>9</v>
      </c>
      <c r="F14" s="6"/>
      <c r="G14" s="6">
        <v>10.5</v>
      </c>
      <c r="H14" s="6">
        <v>11.3</v>
      </c>
      <c r="I14" s="6">
        <v>14</v>
      </c>
      <c r="J14" s="6">
        <v>6.9</v>
      </c>
      <c r="K14" s="6">
        <v>14</v>
      </c>
      <c r="L14" s="6">
        <v>18.3</v>
      </c>
      <c r="M14" s="6">
        <v>5.8</v>
      </c>
    </row>
    <row r="15" spans="1:13">
      <c r="A15" s="1">
        <f t="shared" si="0"/>
        <v>12</v>
      </c>
      <c r="B15" s="6">
        <v>12.4</v>
      </c>
      <c r="C15" s="6">
        <v>4</v>
      </c>
      <c r="D15" s="6">
        <v>7</v>
      </c>
      <c r="E15" s="6">
        <v>8.9</v>
      </c>
      <c r="F15" s="6">
        <v>11.4</v>
      </c>
      <c r="G15" s="6">
        <v>10.8</v>
      </c>
      <c r="H15" s="6">
        <v>8.1999999999999993</v>
      </c>
      <c r="I15" s="6">
        <v>6.3</v>
      </c>
      <c r="J15" s="6">
        <v>8.6999999999999993</v>
      </c>
      <c r="K15" s="6">
        <v>6.9</v>
      </c>
      <c r="L15" s="6"/>
      <c r="M15" s="6">
        <v>3</v>
      </c>
    </row>
    <row r="16" spans="1:13">
      <c r="A16" s="1">
        <f t="shared" si="0"/>
        <v>13</v>
      </c>
      <c r="B16" s="6">
        <v>12</v>
      </c>
      <c r="C16" s="6">
        <v>6.4</v>
      </c>
      <c r="D16" s="6">
        <v>5.2</v>
      </c>
      <c r="E16" s="6">
        <v>7.3</v>
      </c>
      <c r="F16" s="6">
        <v>9.1</v>
      </c>
      <c r="G16" s="6">
        <v>13.8</v>
      </c>
      <c r="H16" s="6">
        <v>15.3</v>
      </c>
      <c r="I16" s="6">
        <v>11.4</v>
      </c>
      <c r="J16" s="6">
        <v>7.2</v>
      </c>
      <c r="K16" s="6">
        <v>8.6</v>
      </c>
      <c r="L16" s="6">
        <v>8.5</v>
      </c>
      <c r="M16" s="6">
        <v>2.4</v>
      </c>
    </row>
    <row r="17" spans="1:13">
      <c r="A17" s="1">
        <f t="shared" si="0"/>
        <v>14</v>
      </c>
      <c r="B17" s="6">
        <v>17.399999999999999</v>
      </c>
      <c r="C17" s="6">
        <v>8.1999999999999993</v>
      </c>
      <c r="D17" s="6">
        <v>7</v>
      </c>
      <c r="E17" s="6">
        <v>5.4</v>
      </c>
      <c r="F17" s="6">
        <v>10.6</v>
      </c>
      <c r="G17" s="6">
        <v>10.8</v>
      </c>
      <c r="H17" s="6">
        <v>14.3</v>
      </c>
      <c r="I17" s="6">
        <v>8.6999999999999993</v>
      </c>
      <c r="J17" s="6">
        <v>10.5</v>
      </c>
      <c r="K17" s="6">
        <v>10.7</v>
      </c>
      <c r="L17" s="6">
        <v>6.2</v>
      </c>
      <c r="M17" s="6">
        <v>4.4000000000000004</v>
      </c>
    </row>
    <row r="18" spans="1:13">
      <c r="A18" s="1">
        <f t="shared" si="0"/>
        <v>15</v>
      </c>
      <c r="B18" s="6">
        <v>15.8</v>
      </c>
      <c r="C18" s="6">
        <v>3.5</v>
      </c>
      <c r="D18" s="6">
        <v>7.5</v>
      </c>
      <c r="E18" s="6">
        <v>7.8</v>
      </c>
      <c r="F18" s="6">
        <v>5.8</v>
      </c>
      <c r="G18" s="6">
        <v>10.199999999999999</v>
      </c>
      <c r="H18" s="6">
        <v>14.8</v>
      </c>
      <c r="I18" s="6">
        <v>8</v>
      </c>
      <c r="J18" s="6">
        <v>10.9</v>
      </c>
      <c r="K18" s="6">
        <v>7.2</v>
      </c>
      <c r="L18" s="6">
        <v>4.2</v>
      </c>
      <c r="M18" s="6">
        <v>5</v>
      </c>
    </row>
    <row r="19" spans="1:13">
      <c r="A19" s="1">
        <f t="shared" si="0"/>
        <v>16</v>
      </c>
      <c r="B19" s="6">
        <v>11</v>
      </c>
      <c r="C19" s="6">
        <v>3.5</v>
      </c>
      <c r="D19" s="6">
        <v>8</v>
      </c>
      <c r="E19" s="6">
        <v>13.3</v>
      </c>
      <c r="F19" s="6">
        <v>5.2</v>
      </c>
      <c r="G19" s="6">
        <v>12.5</v>
      </c>
      <c r="H19" s="6">
        <v>12.2</v>
      </c>
      <c r="I19" s="6">
        <v>8.6</v>
      </c>
      <c r="J19" s="6">
        <v>7.8</v>
      </c>
      <c r="K19" s="6">
        <v>14</v>
      </c>
      <c r="L19" s="6">
        <v>7.5</v>
      </c>
      <c r="M19" s="6">
        <v>6.8</v>
      </c>
    </row>
    <row r="20" spans="1:13">
      <c r="A20" s="1">
        <f t="shared" si="0"/>
        <v>17</v>
      </c>
      <c r="B20" s="6">
        <v>9.1</v>
      </c>
      <c r="C20" s="6">
        <v>4.5</v>
      </c>
      <c r="D20" s="6">
        <v>11.6</v>
      </c>
      <c r="E20" s="6">
        <v>12.5</v>
      </c>
      <c r="F20" s="6">
        <v>8.4</v>
      </c>
      <c r="G20" s="6">
        <v>10.1</v>
      </c>
      <c r="H20" s="6">
        <v>6.7</v>
      </c>
      <c r="I20" s="6">
        <v>6.7</v>
      </c>
      <c r="J20" s="6">
        <v>7.6</v>
      </c>
      <c r="K20" s="6">
        <v>17.2</v>
      </c>
      <c r="L20" s="6">
        <v>5.4</v>
      </c>
      <c r="M20" s="6">
        <v>12.2</v>
      </c>
    </row>
    <row r="21" spans="1:13">
      <c r="A21" s="1">
        <f t="shared" si="0"/>
        <v>18</v>
      </c>
      <c r="B21" s="6">
        <v>12.4</v>
      </c>
      <c r="C21" s="6">
        <v>6.2</v>
      </c>
      <c r="D21" s="6">
        <v>12.6</v>
      </c>
      <c r="E21" s="6">
        <v>13.4</v>
      </c>
      <c r="F21" s="6">
        <v>8.1999999999999993</v>
      </c>
      <c r="G21" s="6">
        <v>8.5</v>
      </c>
      <c r="H21" s="6">
        <v>5.7</v>
      </c>
      <c r="I21" s="6">
        <v>7.2</v>
      </c>
      <c r="J21" s="6">
        <v>9</v>
      </c>
      <c r="K21" s="6">
        <v>13.6</v>
      </c>
      <c r="L21" s="6">
        <v>8.6999999999999993</v>
      </c>
      <c r="M21" s="6">
        <v>9.5</v>
      </c>
    </row>
    <row r="22" spans="1:13">
      <c r="A22" s="1">
        <f t="shared" si="0"/>
        <v>19</v>
      </c>
      <c r="B22" s="6">
        <v>14.1</v>
      </c>
      <c r="C22" s="6">
        <v>16.8</v>
      </c>
      <c r="D22" s="10">
        <v>19.100000000000001</v>
      </c>
      <c r="E22" s="6">
        <v>10.3</v>
      </c>
      <c r="F22" s="6">
        <v>9.8000000000000007</v>
      </c>
      <c r="G22" s="6">
        <v>7.8</v>
      </c>
      <c r="H22" s="6">
        <v>10.7</v>
      </c>
      <c r="I22" s="6">
        <v>5.4</v>
      </c>
      <c r="J22" s="6">
        <v>9</v>
      </c>
      <c r="K22" s="6">
        <v>14.3</v>
      </c>
      <c r="L22" s="6">
        <v>13.7</v>
      </c>
      <c r="M22" s="6">
        <v>10.9</v>
      </c>
    </row>
    <row r="23" spans="1:13">
      <c r="A23" s="1">
        <f t="shared" si="0"/>
        <v>20</v>
      </c>
      <c r="B23" s="6">
        <v>8.6999999999999993</v>
      </c>
      <c r="C23" s="6">
        <v>16</v>
      </c>
      <c r="D23" s="6">
        <v>13.1</v>
      </c>
      <c r="E23" s="6">
        <v>9.9</v>
      </c>
      <c r="F23" s="6">
        <v>6.8</v>
      </c>
      <c r="G23" s="6">
        <v>9.8000000000000007</v>
      </c>
      <c r="H23" s="6">
        <v>7.8</v>
      </c>
      <c r="I23" s="6">
        <v>4.7</v>
      </c>
      <c r="J23" s="6">
        <v>12.4</v>
      </c>
      <c r="K23" s="6">
        <v>11.5</v>
      </c>
      <c r="L23" s="6">
        <v>20.6</v>
      </c>
      <c r="M23" s="6">
        <v>9.6</v>
      </c>
    </row>
    <row r="24" spans="1:13">
      <c r="A24" s="1">
        <f t="shared" si="0"/>
        <v>21</v>
      </c>
      <c r="B24" s="6">
        <v>11.2</v>
      </c>
      <c r="C24" s="6">
        <v>8.6999999999999993</v>
      </c>
      <c r="D24" s="6">
        <v>3.9</v>
      </c>
      <c r="E24" s="6">
        <v>15.5</v>
      </c>
      <c r="F24" s="6">
        <v>5.6</v>
      </c>
      <c r="G24" s="6">
        <v>14.8</v>
      </c>
      <c r="H24" s="6">
        <v>11.2</v>
      </c>
      <c r="I24" s="6">
        <v>4.4000000000000004</v>
      </c>
      <c r="J24" s="6">
        <v>9.5</v>
      </c>
      <c r="K24" s="6">
        <v>13.2</v>
      </c>
      <c r="L24" s="6">
        <v>6.5</v>
      </c>
      <c r="M24" s="6">
        <v>7.4</v>
      </c>
    </row>
    <row r="25" spans="1:13">
      <c r="A25" s="1">
        <f t="shared" si="0"/>
        <v>22</v>
      </c>
      <c r="B25" s="6">
        <v>6.9</v>
      </c>
      <c r="C25" s="6">
        <v>4.3</v>
      </c>
      <c r="D25" s="6">
        <v>8</v>
      </c>
      <c r="E25" s="6">
        <v>13.2</v>
      </c>
      <c r="F25" s="6">
        <v>5.8</v>
      </c>
      <c r="G25" s="6">
        <v>10.8</v>
      </c>
      <c r="H25" s="6">
        <v>12.1</v>
      </c>
      <c r="I25" s="6">
        <v>6.9</v>
      </c>
      <c r="J25" s="6">
        <v>7.8</v>
      </c>
      <c r="K25" s="6"/>
      <c r="L25" s="6">
        <v>7.9</v>
      </c>
      <c r="M25" s="6">
        <v>13.7</v>
      </c>
    </row>
    <row r="26" spans="1:13">
      <c r="A26" s="1">
        <f t="shared" si="0"/>
        <v>23</v>
      </c>
      <c r="B26" s="6">
        <v>10.9</v>
      </c>
      <c r="C26" s="6">
        <v>8</v>
      </c>
      <c r="D26" s="6">
        <v>13.4</v>
      </c>
      <c r="E26" s="6">
        <v>9.1</v>
      </c>
      <c r="F26" s="6">
        <v>11.5</v>
      </c>
      <c r="G26" s="6">
        <v>4.4000000000000004</v>
      </c>
      <c r="H26" s="6">
        <v>17.5</v>
      </c>
      <c r="I26" s="6">
        <v>6.3</v>
      </c>
      <c r="J26" s="6">
        <v>8.1999999999999993</v>
      </c>
      <c r="K26" s="6">
        <v>12.1</v>
      </c>
      <c r="L26" s="6">
        <v>5.2</v>
      </c>
      <c r="M26" s="6">
        <v>10.7</v>
      </c>
    </row>
    <row r="27" spans="1:13">
      <c r="A27" s="1">
        <f t="shared" si="0"/>
        <v>24</v>
      </c>
      <c r="B27" s="6">
        <v>4.2</v>
      </c>
      <c r="C27" s="6">
        <v>4.7</v>
      </c>
      <c r="D27" s="6">
        <v>14.5</v>
      </c>
      <c r="E27" s="6">
        <v>13.7</v>
      </c>
      <c r="F27" s="6">
        <v>18.8</v>
      </c>
      <c r="G27" s="6">
        <v>8.6</v>
      </c>
      <c r="H27" s="6">
        <v>16.7</v>
      </c>
      <c r="I27" s="6">
        <v>13.7</v>
      </c>
      <c r="J27" s="6">
        <v>5</v>
      </c>
      <c r="K27" s="6">
        <v>8.5</v>
      </c>
      <c r="L27" s="6">
        <v>3.7</v>
      </c>
      <c r="M27" s="6">
        <v>14.1</v>
      </c>
    </row>
    <row r="28" spans="1:13">
      <c r="A28" s="1">
        <f t="shared" si="0"/>
        <v>25</v>
      </c>
      <c r="B28" s="6">
        <v>5</v>
      </c>
      <c r="C28" s="6">
        <v>4.5</v>
      </c>
      <c r="D28" s="6">
        <v>7.7</v>
      </c>
      <c r="E28" s="6">
        <v>4.7</v>
      </c>
      <c r="F28" s="6">
        <v>14.4</v>
      </c>
      <c r="G28" s="6">
        <v>11.1</v>
      </c>
      <c r="H28" s="6">
        <v>6.2</v>
      </c>
      <c r="I28" s="6">
        <v>16</v>
      </c>
      <c r="J28" s="6">
        <v>4</v>
      </c>
      <c r="K28" s="6">
        <v>5.6</v>
      </c>
      <c r="L28" s="6">
        <v>4.8</v>
      </c>
      <c r="M28" s="6">
        <v>9.1</v>
      </c>
    </row>
    <row r="29" spans="1:13">
      <c r="A29" s="1">
        <f t="shared" si="0"/>
        <v>26</v>
      </c>
      <c r="B29" s="6">
        <v>4.8</v>
      </c>
      <c r="C29" s="6">
        <v>6.8</v>
      </c>
      <c r="D29" s="6">
        <v>5.0999999999999996</v>
      </c>
      <c r="E29" s="6">
        <v>6.8</v>
      </c>
      <c r="F29" s="6">
        <v>11.1</v>
      </c>
      <c r="G29" s="6">
        <v>10.6</v>
      </c>
      <c r="H29" s="6">
        <v>4.8</v>
      </c>
      <c r="I29" s="6">
        <v>17.7</v>
      </c>
      <c r="J29" s="6">
        <v>7.8</v>
      </c>
      <c r="K29" s="6">
        <v>5.9</v>
      </c>
      <c r="L29" s="6">
        <v>2.4</v>
      </c>
      <c r="M29" s="6">
        <v>5.4</v>
      </c>
    </row>
    <row r="30" spans="1:13">
      <c r="A30" s="1">
        <f t="shared" si="0"/>
        <v>27</v>
      </c>
      <c r="B30" s="6">
        <v>4.0999999999999996</v>
      </c>
      <c r="C30" s="6">
        <v>8</v>
      </c>
      <c r="D30" s="6">
        <v>8.4</v>
      </c>
      <c r="E30" s="6">
        <v>5</v>
      </c>
      <c r="F30" s="6">
        <v>10.9</v>
      </c>
      <c r="G30" s="6">
        <v>9.3000000000000007</v>
      </c>
      <c r="H30" s="6">
        <v>3.9</v>
      </c>
      <c r="I30" s="6">
        <v>8.1999999999999993</v>
      </c>
      <c r="J30" s="6">
        <v>10.199999999999999</v>
      </c>
      <c r="K30" s="6">
        <v>4.7</v>
      </c>
      <c r="L30" s="6">
        <v>5.5</v>
      </c>
      <c r="M30" s="6">
        <v>7.9</v>
      </c>
    </row>
    <row r="31" spans="1:13">
      <c r="A31" s="1">
        <f t="shared" si="0"/>
        <v>28</v>
      </c>
      <c r="B31" s="6">
        <v>6.7</v>
      </c>
      <c r="C31" s="3"/>
      <c r="D31" s="6">
        <v>5.3</v>
      </c>
      <c r="E31" s="6">
        <v>5.2</v>
      </c>
      <c r="F31" s="6">
        <v>14.7</v>
      </c>
      <c r="G31" s="6">
        <v>4.9000000000000004</v>
      </c>
      <c r="H31" s="6">
        <v>9.4</v>
      </c>
      <c r="I31" s="6">
        <v>4.7</v>
      </c>
      <c r="J31" s="6">
        <v>11</v>
      </c>
      <c r="K31" s="6">
        <v>3.7</v>
      </c>
      <c r="L31" s="6">
        <v>4.9000000000000004</v>
      </c>
      <c r="M31" s="6">
        <v>13.1</v>
      </c>
    </row>
    <row r="32" spans="1:13">
      <c r="A32" s="1">
        <f t="shared" si="0"/>
        <v>29</v>
      </c>
      <c r="B32" s="6">
        <v>6.4</v>
      </c>
      <c r="C32" s="3"/>
      <c r="D32" s="6">
        <v>7.5</v>
      </c>
      <c r="E32" s="6">
        <v>8.8000000000000007</v>
      </c>
      <c r="F32" s="6">
        <v>16.5</v>
      </c>
      <c r="G32" s="6">
        <v>5.8</v>
      </c>
      <c r="H32" s="6">
        <v>12.4</v>
      </c>
      <c r="I32" s="6">
        <v>3.6</v>
      </c>
      <c r="J32" s="6">
        <v>13.9</v>
      </c>
      <c r="K32" s="6">
        <v>6.7</v>
      </c>
      <c r="L32" s="6">
        <v>5</v>
      </c>
      <c r="M32" s="6">
        <v>5</v>
      </c>
    </row>
    <row r="33" spans="1:14">
      <c r="A33" s="1">
        <f t="shared" si="0"/>
        <v>30</v>
      </c>
      <c r="B33" s="6">
        <v>5.0999999999999996</v>
      </c>
      <c r="C33" s="3"/>
      <c r="D33" s="6">
        <v>9.6999999999999993</v>
      </c>
      <c r="E33" s="6">
        <v>8.4</v>
      </c>
      <c r="F33" s="6">
        <v>11.9</v>
      </c>
      <c r="G33" s="6">
        <v>3</v>
      </c>
      <c r="H33" s="6">
        <v>13</v>
      </c>
      <c r="I33" s="6">
        <v>2.7</v>
      </c>
      <c r="J33" s="6">
        <v>12.2</v>
      </c>
      <c r="K33" s="6">
        <v>9.1999999999999993</v>
      </c>
      <c r="L33" s="6">
        <v>4.5</v>
      </c>
      <c r="M33" s="6">
        <v>5</v>
      </c>
    </row>
    <row r="34" spans="1:14">
      <c r="A34" s="1">
        <f t="shared" si="0"/>
        <v>31</v>
      </c>
      <c r="B34" s="6">
        <v>12.2</v>
      </c>
      <c r="C34" s="3"/>
      <c r="D34" s="6">
        <v>7.8</v>
      </c>
      <c r="E34" s="6"/>
      <c r="F34" s="6">
        <v>10.6</v>
      </c>
      <c r="G34" s="6"/>
      <c r="H34" s="6">
        <v>14.2</v>
      </c>
      <c r="I34" s="6">
        <v>4.5999999999999996</v>
      </c>
      <c r="J34" s="6"/>
      <c r="K34" s="6">
        <v>11.4</v>
      </c>
      <c r="L34" s="6"/>
      <c r="M34" s="6">
        <v>7.5</v>
      </c>
    </row>
    <row r="35" spans="1:14">
      <c r="A35" s="1" t="s">
        <v>2</v>
      </c>
      <c r="B35" s="5">
        <f t="shared" ref="B35:M35" si="1">MAX(B4:B34)</f>
        <v>17.399999999999999</v>
      </c>
      <c r="C35" s="5">
        <f t="shared" si="1"/>
        <v>16.8</v>
      </c>
      <c r="D35" s="5">
        <f t="shared" si="1"/>
        <v>19.100000000000001</v>
      </c>
      <c r="E35" s="5">
        <f t="shared" si="1"/>
        <v>15.5</v>
      </c>
      <c r="F35" s="5">
        <f t="shared" si="1"/>
        <v>18.8</v>
      </c>
      <c r="G35" s="5">
        <f t="shared" si="1"/>
        <v>18.5</v>
      </c>
      <c r="H35" s="5">
        <f t="shared" si="1"/>
        <v>17.5</v>
      </c>
      <c r="I35" s="5">
        <f t="shared" si="1"/>
        <v>21.4</v>
      </c>
      <c r="J35" s="5">
        <f t="shared" si="1"/>
        <v>15.5</v>
      </c>
      <c r="K35" s="5">
        <f t="shared" si="1"/>
        <v>25.9</v>
      </c>
      <c r="L35" s="5">
        <f t="shared" si="1"/>
        <v>20.6</v>
      </c>
      <c r="M35" s="5">
        <f t="shared" si="1"/>
        <v>14.1</v>
      </c>
      <c r="N35" s="5"/>
    </row>
    <row r="37" spans="1:14">
      <c r="A37" s="1" t="s">
        <v>3</v>
      </c>
      <c r="B37" s="1">
        <f>MAX(B4:M34)</f>
        <v>25.9</v>
      </c>
      <c r="D37" s="1" t="s">
        <v>4</v>
      </c>
      <c r="E37" s="5">
        <f>AVERAGE(B4:M34)</f>
        <v>9.2577903682719516</v>
      </c>
      <c r="G37" s="1" t="s">
        <v>5</v>
      </c>
      <c r="H37" s="5">
        <f>STDEV(B4:M34)</f>
        <v>4.0082092877700566</v>
      </c>
      <c r="J37" s="1" t="s">
        <v>6</v>
      </c>
      <c r="K37" s="1">
        <f>COUNT(B4:M34)</f>
        <v>353</v>
      </c>
      <c r="M37" s="1" t="s">
        <v>18</v>
      </c>
      <c r="N37" s="5">
        <f xml:space="preserve"> K37/365*100</f>
        <v>96.712328767123296</v>
      </c>
    </row>
    <row r="39" spans="1:14">
      <c r="C39" s="1" t="s">
        <v>15</v>
      </c>
      <c r="D39" s="5">
        <f xml:space="preserve"> COUNT(B4:D34)/90*100</f>
        <v>92.222222222222229</v>
      </c>
      <c r="F39" s="1" t="s">
        <v>17</v>
      </c>
      <c r="G39" s="5">
        <f>COUNT(E4:G34)/91*100</f>
        <v>96.703296703296701</v>
      </c>
      <c r="I39" s="1" t="s">
        <v>16</v>
      </c>
      <c r="J39" s="5">
        <f xml:space="preserve"> COUNT(H4:J34)/92*100</f>
        <v>100</v>
      </c>
      <c r="L39" s="1" t="s">
        <v>19</v>
      </c>
      <c r="M39" s="5">
        <f>COUNT(K4:M34)/92*100</f>
        <v>97.826086956521735</v>
      </c>
    </row>
    <row r="41" spans="1:14">
      <c r="A41" s="1" t="s">
        <v>22</v>
      </c>
      <c r="C41" s="7">
        <f>PERCENTILE(B4:M34,0.98)</f>
        <v>18.5</v>
      </c>
    </row>
    <row r="42" spans="1:14">
      <c r="A42" s="1" t="s">
        <v>21</v>
      </c>
      <c r="B42" s="6">
        <f>COUNT(B4:B34)/31*100</f>
        <v>100</v>
      </c>
      <c r="C42" s="6">
        <f>COUNT(C4:C34)/28*100</f>
        <v>96.428571428571431</v>
      </c>
      <c r="D42" s="6">
        <f>COUNT(D4:D34)/31*100</f>
        <v>80.645161290322577</v>
      </c>
      <c r="E42" s="6">
        <f>COUNT(E4:E34)/30*100</f>
        <v>100</v>
      </c>
      <c r="F42" s="6">
        <f>COUNT(F4:F34)/31*100</f>
        <v>90.322580645161281</v>
      </c>
      <c r="G42" s="6">
        <f>COUNT(G4:G34)/30*100</f>
        <v>100</v>
      </c>
      <c r="H42" s="6">
        <f>COUNT(H4:H34)/31*100</f>
        <v>100</v>
      </c>
      <c r="I42" s="6">
        <f>COUNT(I4:I34)/31*100</f>
        <v>100</v>
      </c>
      <c r="J42" s="6">
        <f>COUNT(J4:J34)/30*100</f>
        <v>100</v>
      </c>
      <c r="K42" s="6">
        <f>COUNT(K4:K34)/31*100</f>
        <v>96.774193548387103</v>
      </c>
      <c r="L42" s="6">
        <f>COUNT(L4:L34)/30*100</f>
        <v>96.666666666666671</v>
      </c>
      <c r="M42" s="6">
        <f>COUNT(M4:M34)/31*100</f>
        <v>100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N42"/>
  <sheetViews>
    <sheetView workbookViewId="0">
      <pane xSplit="1" ySplit="3" topLeftCell="B4" activePane="bottomRight" state="frozen"/>
      <selection activeCell="B4" sqref="B4:M34"/>
      <selection pane="topRight" activeCell="B4" sqref="B4:M34"/>
      <selection pane="bottomLeft" activeCell="B4" sqref="B4:M34"/>
      <selection pane="bottomRight" activeCell="K28" sqref="K28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29</v>
      </c>
    </row>
    <row r="2" spans="1:13">
      <c r="E2" s="1" t="s">
        <v>1</v>
      </c>
    </row>
    <row r="3" spans="1:13">
      <c r="B3" s="2">
        <v>40179</v>
      </c>
      <c r="C3" s="2">
        <v>40218</v>
      </c>
      <c r="D3" s="2">
        <v>40238</v>
      </c>
      <c r="E3" s="2">
        <v>40269</v>
      </c>
      <c r="F3" s="2">
        <v>40299</v>
      </c>
      <c r="G3" s="2">
        <v>40330</v>
      </c>
      <c r="H3" s="2">
        <v>40360</v>
      </c>
      <c r="I3" s="2">
        <v>40391</v>
      </c>
      <c r="J3" s="2">
        <v>40422</v>
      </c>
      <c r="K3" s="2">
        <v>40452</v>
      </c>
      <c r="L3" s="2">
        <v>40483</v>
      </c>
      <c r="M3" s="2">
        <v>40513</v>
      </c>
    </row>
    <row r="4" spans="1:13">
      <c r="A4" s="1">
        <v>1</v>
      </c>
      <c r="B4" s="3"/>
      <c r="C4" s="6">
        <v>21.7</v>
      </c>
      <c r="D4" s="3"/>
      <c r="E4" s="3"/>
      <c r="F4" s="6"/>
      <c r="G4" s="6">
        <v>11</v>
      </c>
      <c r="H4" s="6">
        <v>4.4000000000000004</v>
      </c>
      <c r="I4" s="6"/>
      <c r="J4" s="6"/>
      <c r="K4" s="6"/>
      <c r="L4" s="6">
        <v>4.7</v>
      </c>
      <c r="M4" s="6">
        <v>6.2</v>
      </c>
    </row>
    <row r="5" spans="1:13">
      <c r="A5" s="1">
        <f t="shared" ref="A5:A34" si="0">+A4+1</f>
        <v>2</v>
      </c>
      <c r="B5" s="6">
        <v>6.3</v>
      </c>
      <c r="C5" s="6"/>
      <c r="D5" s="3"/>
      <c r="E5" s="6">
        <v>9.1999999999999993</v>
      </c>
      <c r="F5" s="6">
        <v>16.7</v>
      </c>
      <c r="G5" s="6"/>
      <c r="H5" s="6"/>
      <c r="I5" s="6"/>
      <c r="J5" s="6">
        <v>6</v>
      </c>
      <c r="K5" s="6">
        <v>10.9</v>
      </c>
      <c r="L5" s="6"/>
      <c r="M5" s="6"/>
    </row>
    <row r="6" spans="1:13">
      <c r="A6" s="1">
        <f t="shared" si="0"/>
        <v>3</v>
      </c>
      <c r="B6" s="3"/>
      <c r="C6" s="6"/>
      <c r="D6" s="6">
        <v>9.4</v>
      </c>
      <c r="E6" s="6"/>
      <c r="F6" s="6"/>
      <c r="G6" s="6"/>
      <c r="H6" s="6"/>
      <c r="I6" s="6">
        <v>15.7</v>
      </c>
      <c r="J6" s="6"/>
      <c r="K6" s="6"/>
      <c r="L6" s="6"/>
      <c r="M6" s="6"/>
    </row>
    <row r="7" spans="1:13">
      <c r="A7" s="1">
        <f t="shared" si="0"/>
        <v>4</v>
      </c>
      <c r="B7" s="3"/>
      <c r="C7" s="6">
        <v>7.6</v>
      </c>
      <c r="D7" s="3"/>
      <c r="E7" s="10"/>
      <c r="F7" s="6"/>
      <c r="G7" s="6">
        <v>5.0999999999999996</v>
      </c>
      <c r="H7" s="6">
        <v>7.9</v>
      </c>
      <c r="I7" s="6"/>
      <c r="J7" s="6"/>
      <c r="K7" s="6"/>
      <c r="L7" s="6">
        <v>5.4</v>
      </c>
      <c r="M7" s="6">
        <v>6.7</v>
      </c>
    </row>
    <row r="8" spans="1:13">
      <c r="A8" s="1">
        <f t="shared" si="0"/>
        <v>5</v>
      </c>
      <c r="B8" s="6">
        <v>10.6</v>
      </c>
      <c r="C8" s="6"/>
      <c r="D8" s="3"/>
      <c r="E8" s="6">
        <v>8.1</v>
      </c>
      <c r="F8" s="6">
        <v>8.1</v>
      </c>
      <c r="G8" s="6"/>
      <c r="H8" s="6"/>
      <c r="I8" s="6"/>
      <c r="J8" s="6">
        <v>10.7</v>
      </c>
      <c r="K8" s="6">
        <v>6.8</v>
      </c>
      <c r="L8" s="6"/>
      <c r="M8" s="6"/>
    </row>
    <row r="9" spans="1:13">
      <c r="A9" s="1">
        <f t="shared" si="0"/>
        <v>6</v>
      </c>
      <c r="B9" s="6"/>
      <c r="C9" s="6"/>
      <c r="D9" s="6">
        <v>18.7</v>
      </c>
      <c r="E9" s="6"/>
      <c r="F9" s="6"/>
      <c r="G9" s="6"/>
      <c r="H9" s="6"/>
      <c r="I9" s="6">
        <v>7.5</v>
      </c>
      <c r="J9" s="6"/>
      <c r="K9" s="6"/>
      <c r="L9" s="6"/>
      <c r="M9" s="6"/>
    </row>
    <row r="10" spans="1:13">
      <c r="A10" s="1">
        <f t="shared" si="0"/>
        <v>7</v>
      </c>
      <c r="B10" s="6"/>
      <c r="C10" s="6">
        <v>8.1</v>
      </c>
      <c r="D10" s="4"/>
      <c r="E10" s="6"/>
      <c r="F10" s="6"/>
      <c r="G10" s="6">
        <v>9.1</v>
      </c>
      <c r="H10" s="6">
        <v>8.1</v>
      </c>
      <c r="I10" s="6"/>
      <c r="J10" s="6"/>
      <c r="K10" s="6"/>
      <c r="L10" s="6">
        <v>10</v>
      </c>
      <c r="M10" s="6">
        <v>10</v>
      </c>
    </row>
    <row r="11" spans="1:13">
      <c r="A11" s="1">
        <f t="shared" si="0"/>
        <v>8</v>
      </c>
      <c r="B11" s="6">
        <v>5</v>
      </c>
      <c r="C11" s="6"/>
      <c r="D11" s="3"/>
      <c r="E11" s="6">
        <v>3.6</v>
      </c>
      <c r="F11" s="6">
        <v>6.8</v>
      </c>
      <c r="G11" s="6"/>
      <c r="H11" s="6"/>
      <c r="I11" s="6"/>
      <c r="J11" s="6">
        <v>4.4000000000000004</v>
      </c>
      <c r="K11" s="6">
        <v>22</v>
      </c>
      <c r="L11" s="6"/>
      <c r="M11" s="6"/>
    </row>
    <row r="12" spans="1:13">
      <c r="A12" s="1">
        <f t="shared" si="0"/>
        <v>9</v>
      </c>
      <c r="B12" s="6"/>
      <c r="C12" s="6"/>
      <c r="D12" s="6">
        <v>9.6999999999999993</v>
      </c>
      <c r="E12" s="6"/>
      <c r="F12" s="6"/>
      <c r="G12" s="6"/>
      <c r="H12" s="6"/>
      <c r="I12" s="6">
        <v>5.6</v>
      </c>
      <c r="J12" s="6"/>
      <c r="K12" s="6"/>
      <c r="L12" s="6"/>
      <c r="M12" s="6"/>
    </row>
    <row r="13" spans="1:13">
      <c r="A13" s="1">
        <f t="shared" si="0"/>
        <v>10</v>
      </c>
      <c r="B13" s="6"/>
      <c r="C13" s="6">
        <v>7</v>
      </c>
      <c r="D13" s="6"/>
      <c r="E13" s="6"/>
      <c r="F13" s="6"/>
      <c r="G13" s="6">
        <v>12.3</v>
      </c>
      <c r="H13" s="6">
        <v>13.1</v>
      </c>
      <c r="I13" s="6"/>
      <c r="J13" s="6"/>
      <c r="K13" s="6"/>
      <c r="L13" s="6">
        <v>9.1</v>
      </c>
      <c r="M13" s="6">
        <v>9.6</v>
      </c>
    </row>
    <row r="14" spans="1:13">
      <c r="A14" s="1">
        <f t="shared" si="0"/>
        <v>11</v>
      </c>
      <c r="B14" s="6">
        <v>12.3</v>
      </c>
      <c r="C14" s="6"/>
      <c r="D14" s="6"/>
      <c r="E14" s="6">
        <v>7.6</v>
      </c>
      <c r="F14" s="6">
        <v>12.6</v>
      </c>
      <c r="G14" s="6"/>
      <c r="H14" s="6"/>
      <c r="I14" s="6"/>
      <c r="J14" s="6">
        <v>4.8</v>
      </c>
      <c r="K14" s="6">
        <v>8</v>
      </c>
      <c r="L14" s="6"/>
      <c r="M14" s="6"/>
    </row>
    <row r="15" spans="1:13">
      <c r="A15" s="1">
        <f t="shared" si="0"/>
        <v>12</v>
      </c>
      <c r="B15" s="6"/>
      <c r="C15" s="6"/>
      <c r="D15" s="6">
        <v>4.9000000000000004</v>
      </c>
      <c r="E15" s="6"/>
      <c r="F15" s="6"/>
      <c r="G15" s="6"/>
      <c r="H15" s="6"/>
      <c r="I15" s="6">
        <v>14.7</v>
      </c>
      <c r="J15" s="6"/>
      <c r="K15" s="6"/>
      <c r="L15" s="6"/>
      <c r="M15" s="6"/>
    </row>
    <row r="16" spans="1:13">
      <c r="A16" s="1">
        <f t="shared" si="0"/>
        <v>13</v>
      </c>
      <c r="B16" s="6"/>
      <c r="C16" s="6">
        <v>7.8</v>
      </c>
      <c r="D16" s="6"/>
      <c r="E16" s="6"/>
      <c r="F16" s="6"/>
      <c r="G16" s="6">
        <v>6.7</v>
      </c>
      <c r="H16" s="6">
        <v>14.3</v>
      </c>
      <c r="I16" s="6"/>
      <c r="J16" s="6"/>
      <c r="K16" s="6"/>
      <c r="L16" s="6">
        <v>8.6</v>
      </c>
      <c r="M16" s="6">
        <v>4.7</v>
      </c>
    </row>
    <row r="17" spans="1:13">
      <c r="A17" s="1">
        <f t="shared" si="0"/>
        <v>14</v>
      </c>
      <c r="B17" s="6">
        <v>14.2</v>
      </c>
      <c r="C17" s="6"/>
      <c r="D17" s="6"/>
      <c r="E17" s="6">
        <v>7.5</v>
      </c>
      <c r="F17" s="6">
        <v>8.3000000000000007</v>
      </c>
      <c r="G17" s="6"/>
      <c r="H17" s="6"/>
      <c r="I17" s="6"/>
      <c r="J17" s="6">
        <v>12.2</v>
      </c>
      <c r="K17" s="6">
        <v>10.6</v>
      </c>
      <c r="L17" s="6"/>
      <c r="M17" s="6"/>
    </row>
    <row r="18" spans="1:13">
      <c r="A18" s="1">
        <f t="shared" si="0"/>
        <v>15</v>
      </c>
      <c r="B18" s="6"/>
      <c r="C18" s="6"/>
      <c r="D18" s="6">
        <v>6.6</v>
      </c>
      <c r="E18" s="6"/>
      <c r="F18" s="6"/>
      <c r="G18" s="6"/>
      <c r="H18" s="6"/>
      <c r="I18" s="6">
        <v>9.4</v>
      </c>
      <c r="J18" s="6"/>
      <c r="K18" s="6"/>
      <c r="L18" s="6"/>
      <c r="M18" s="6"/>
    </row>
    <row r="19" spans="1:13">
      <c r="A19" s="1">
        <f t="shared" si="0"/>
        <v>16</v>
      </c>
      <c r="B19" s="6"/>
      <c r="C19" s="6">
        <v>3.2</v>
      </c>
      <c r="D19" s="6"/>
      <c r="E19" s="6"/>
      <c r="F19" s="6"/>
      <c r="G19" s="6">
        <v>8.6999999999999993</v>
      </c>
      <c r="H19" s="6">
        <v>11.5</v>
      </c>
      <c r="I19" s="6"/>
      <c r="J19" s="6"/>
      <c r="K19" s="6"/>
      <c r="L19" s="6">
        <v>8.8000000000000007</v>
      </c>
      <c r="M19" s="6">
        <v>7.9</v>
      </c>
    </row>
    <row r="20" spans="1:13">
      <c r="A20" s="1">
        <f t="shared" si="0"/>
        <v>17</v>
      </c>
      <c r="B20" s="6">
        <v>10.4</v>
      </c>
      <c r="C20" s="6"/>
      <c r="D20" s="6"/>
      <c r="E20" s="6">
        <v>15.8</v>
      </c>
      <c r="F20" s="6">
        <v>6.9</v>
      </c>
      <c r="G20" s="6"/>
      <c r="H20" s="6"/>
      <c r="I20" s="6"/>
      <c r="J20" s="6">
        <v>8.6999999999999993</v>
      </c>
      <c r="K20" s="6">
        <v>13.1</v>
      </c>
      <c r="L20" s="6"/>
      <c r="M20" s="6"/>
    </row>
    <row r="21" spans="1:13">
      <c r="A21" s="1">
        <f t="shared" si="0"/>
        <v>18</v>
      </c>
      <c r="B21" s="6"/>
      <c r="C21" s="6"/>
      <c r="D21" s="6">
        <v>10.4</v>
      </c>
      <c r="E21" s="6"/>
      <c r="F21" s="6"/>
      <c r="G21" s="6"/>
      <c r="H21" s="6"/>
      <c r="I21" s="6">
        <v>6.4</v>
      </c>
      <c r="J21" s="6"/>
      <c r="K21" s="6"/>
      <c r="L21" s="6"/>
      <c r="M21" s="6"/>
    </row>
    <row r="22" spans="1:13">
      <c r="A22" s="1">
        <f t="shared" si="0"/>
        <v>19</v>
      </c>
      <c r="B22" s="6"/>
      <c r="C22" s="6">
        <v>15.7</v>
      </c>
      <c r="D22" s="6"/>
      <c r="E22" s="6"/>
      <c r="F22" s="6"/>
      <c r="G22" s="6">
        <v>7.5</v>
      </c>
      <c r="H22" s="6">
        <v>5</v>
      </c>
      <c r="I22" s="6"/>
      <c r="J22" s="6"/>
      <c r="K22" s="6"/>
      <c r="L22" s="6">
        <v>12.7</v>
      </c>
      <c r="M22" s="6">
        <v>11.2</v>
      </c>
    </row>
    <row r="23" spans="1:13">
      <c r="A23" s="1">
        <f t="shared" si="0"/>
        <v>20</v>
      </c>
      <c r="B23" s="6">
        <v>4.5</v>
      </c>
      <c r="C23" s="6"/>
      <c r="D23" s="6"/>
      <c r="E23" s="6">
        <v>13.4</v>
      </c>
      <c r="F23" s="6">
        <v>4.5999999999999996</v>
      </c>
      <c r="G23" s="6"/>
      <c r="H23" s="6"/>
      <c r="I23" s="6"/>
      <c r="J23" s="6">
        <v>10.9</v>
      </c>
      <c r="K23" s="6">
        <v>10.8</v>
      </c>
      <c r="L23" s="6"/>
      <c r="M23" s="6"/>
    </row>
    <row r="24" spans="1:13">
      <c r="A24" s="1">
        <f t="shared" si="0"/>
        <v>21</v>
      </c>
      <c r="B24" s="6"/>
      <c r="C24" s="6"/>
      <c r="D24" s="6">
        <v>3.2</v>
      </c>
      <c r="E24" s="6"/>
      <c r="F24" s="6"/>
      <c r="G24" s="6"/>
      <c r="H24" s="6"/>
      <c r="I24" s="6">
        <v>3.3</v>
      </c>
      <c r="J24" s="6"/>
      <c r="K24" s="6"/>
      <c r="L24" s="6"/>
      <c r="M24" s="6"/>
    </row>
    <row r="25" spans="1:13">
      <c r="A25" s="1">
        <f t="shared" si="0"/>
        <v>22</v>
      </c>
      <c r="B25" s="6"/>
      <c r="C25" s="6">
        <v>6.6</v>
      </c>
      <c r="D25" s="6"/>
      <c r="E25" s="6"/>
      <c r="F25" s="6"/>
      <c r="G25" s="6">
        <v>13.4</v>
      </c>
      <c r="H25" s="6">
        <v>9.6999999999999993</v>
      </c>
      <c r="I25" s="6"/>
      <c r="J25" s="6"/>
      <c r="K25" s="6"/>
      <c r="L25" s="6">
        <v>7.4</v>
      </c>
      <c r="M25" s="6">
        <v>12</v>
      </c>
    </row>
    <row r="26" spans="1:13">
      <c r="A26" s="1">
        <f t="shared" si="0"/>
        <v>23</v>
      </c>
      <c r="B26" s="6">
        <v>11.2</v>
      </c>
      <c r="C26" s="6"/>
      <c r="D26" s="6"/>
      <c r="E26" s="6">
        <v>9.8000000000000007</v>
      </c>
      <c r="F26" s="6">
        <v>6.2</v>
      </c>
      <c r="G26" s="6"/>
      <c r="H26" s="6"/>
      <c r="I26" s="6"/>
      <c r="J26" s="6">
        <v>7.9</v>
      </c>
      <c r="K26" s="6">
        <v>13.3</v>
      </c>
      <c r="L26" s="6"/>
      <c r="M26" s="6"/>
    </row>
    <row r="27" spans="1:13">
      <c r="A27" s="1">
        <f t="shared" si="0"/>
        <v>24</v>
      </c>
      <c r="B27" s="6"/>
      <c r="C27" s="6"/>
      <c r="D27" s="6">
        <v>9</v>
      </c>
      <c r="E27" s="6"/>
      <c r="F27" s="6"/>
      <c r="G27" s="6"/>
      <c r="H27" s="6"/>
      <c r="I27" s="6">
        <v>13</v>
      </c>
      <c r="J27" s="6"/>
      <c r="K27" s="6"/>
      <c r="L27" s="6"/>
      <c r="M27" s="6"/>
    </row>
    <row r="28" spans="1:13">
      <c r="A28" s="1">
        <f t="shared" si="0"/>
        <v>25</v>
      </c>
      <c r="B28" s="6"/>
      <c r="C28" s="6">
        <v>8.1999999999999993</v>
      </c>
      <c r="D28" s="6"/>
      <c r="E28" s="6"/>
      <c r="F28" s="6"/>
      <c r="G28" s="6">
        <v>7.7</v>
      </c>
      <c r="H28" s="6">
        <v>10.6</v>
      </c>
      <c r="I28" s="6"/>
      <c r="J28" s="6"/>
      <c r="K28" s="6"/>
      <c r="L28" s="6">
        <v>4.2</v>
      </c>
      <c r="M28" s="6">
        <v>9.6</v>
      </c>
    </row>
    <row r="29" spans="1:13">
      <c r="A29" s="1">
        <f t="shared" si="0"/>
        <v>26</v>
      </c>
      <c r="B29" s="6">
        <v>5.3</v>
      </c>
      <c r="C29" s="6"/>
      <c r="D29" s="6"/>
      <c r="E29" s="6">
        <v>12.3</v>
      </c>
      <c r="F29" s="6">
        <v>12.6</v>
      </c>
      <c r="G29" s="6"/>
      <c r="H29" s="6"/>
      <c r="I29" s="6"/>
      <c r="J29" s="6">
        <v>9.6999999999999993</v>
      </c>
      <c r="K29" s="6">
        <v>4.5</v>
      </c>
      <c r="L29" s="6"/>
      <c r="M29" s="6"/>
    </row>
    <row r="30" spans="1:13">
      <c r="A30" s="1">
        <f t="shared" si="0"/>
        <v>27</v>
      </c>
      <c r="B30" s="6"/>
      <c r="C30" s="6"/>
      <c r="D30" s="6">
        <v>8.1999999999999993</v>
      </c>
      <c r="E30" s="6"/>
      <c r="F30" s="6"/>
      <c r="G30" s="6"/>
      <c r="H30" s="6"/>
      <c r="I30" s="6">
        <v>16.2</v>
      </c>
      <c r="J30" s="6"/>
      <c r="K30" s="6"/>
      <c r="L30" s="6"/>
      <c r="M30" s="6"/>
    </row>
    <row r="31" spans="1:13">
      <c r="A31" s="1">
        <f t="shared" si="0"/>
        <v>28</v>
      </c>
      <c r="B31" s="6"/>
      <c r="C31" s="6">
        <v>13</v>
      </c>
      <c r="D31" s="6"/>
      <c r="E31" s="6"/>
      <c r="F31" s="6"/>
      <c r="G31" s="6">
        <v>4.4000000000000004</v>
      </c>
      <c r="H31" s="6">
        <v>7.1</v>
      </c>
      <c r="I31" s="6"/>
      <c r="J31" s="6"/>
      <c r="K31" s="6"/>
      <c r="L31" s="6">
        <v>8.6</v>
      </c>
      <c r="M31" s="6"/>
    </row>
    <row r="32" spans="1:13">
      <c r="A32" s="1">
        <f t="shared" si="0"/>
        <v>29</v>
      </c>
      <c r="B32" s="6">
        <v>5.9</v>
      </c>
      <c r="C32" s="3"/>
      <c r="D32" s="6"/>
      <c r="E32" s="6">
        <v>7.9</v>
      </c>
      <c r="F32" s="6">
        <v>15.7</v>
      </c>
      <c r="G32" s="6"/>
      <c r="H32" s="6"/>
      <c r="I32" s="6"/>
      <c r="J32" s="6">
        <v>16</v>
      </c>
      <c r="K32" s="6">
        <v>6.2</v>
      </c>
      <c r="L32" s="6"/>
      <c r="M32" s="6"/>
    </row>
    <row r="33" spans="1:14">
      <c r="A33" s="1">
        <f t="shared" si="0"/>
        <v>30</v>
      </c>
      <c r="B33" s="3"/>
      <c r="C33" s="3"/>
      <c r="D33" s="6">
        <v>11.5</v>
      </c>
      <c r="E33" s="3"/>
      <c r="F33" s="6"/>
      <c r="G33" s="6"/>
      <c r="H33" s="6"/>
      <c r="I33" s="6">
        <v>3.9</v>
      </c>
      <c r="J33" s="6"/>
      <c r="K33" s="6"/>
      <c r="L33" s="6"/>
      <c r="M33" s="6">
        <v>4.5</v>
      </c>
    </row>
    <row r="34" spans="1:14">
      <c r="A34" s="1">
        <f t="shared" si="0"/>
        <v>31</v>
      </c>
      <c r="B34" s="3"/>
      <c r="C34" s="3"/>
      <c r="D34" s="3"/>
      <c r="E34" s="3"/>
      <c r="F34" s="6"/>
      <c r="G34" s="6"/>
      <c r="H34" s="6">
        <v>13.3</v>
      </c>
      <c r="I34" s="6"/>
      <c r="J34" s="6"/>
      <c r="K34" s="6"/>
      <c r="L34" s="6"/>
      <c r="M34" s="6">
        <v>5.0999999999999996</v>
      </c>
    </row>
    <row r="35" spans="1:14">
      <c r="A35" s="1" t="s">
        <v>2</v>
      </c>
      <c r="B35" s="5">
        <f>MAX(B5:B34)</f>
        <v>14.2</v>
      </c>
      <c r="C35" s="5">
        <f t="shared" ref="C35:M35" si="1">MAX(C4:C34)</f>
        <v>21.7</v>
      </c>
      <c r="D35" s="5">
        <f>MAX(D4:D34)</f>
        <v>18.7</v>
      </c>
      <c r="E35" s="5">
        <f t="shared" si="1"/>
        <v>15.8</v>
      </c>
      <c r="F35" s="5">
        <f t="shared" si="1"/>
        <v>16.7</v>
      </c>
      <c r="G35" s="5">
        <f t="shared" si="1"/>
        <v>13.4</v>
      </c>
      <c r="H35" s="5">
        <f>MAX(H4:H34)</f>
        <v>14.3</v>
      </c>
      <c r="I35" s="5">
        <f>MAX(I4:I34)</f>
        <v>16.2</v>
      </c>
      <c r="J35" s="5">
        <f t="shared" si="1"/>
        <v>16</v>
      </c>
      <c r="K35" s="5">
        <f>MAX(K4:K34)</f>
        <v>22</v>
      </c>
      <c r="L35" s="5">
        <f t="shared" si="1"/>
        <v>12.7</v>
      </c>
      <c r="M35" s="5">
        <f t="shared" si="1"/>
        <v>12</v>
      </c>
    </row>
    <row r="37" spans="1:14">
      <c r="A37" s="1" t="s">
        <v>3</v>
      </c>
      <c r="B37" s="1">
        <f>MAX(B4:M34)</f>
        <v>22</v>
      </c>
      <c r="D37" s="1" t="s">
        <v>4</v>
      </c>
      <c r="E37" s="5">
        <f>AVERAGE(B4:M34)</f>
        <v>9.1885245901639401</v>
      </c>
      <c r="G37" s="1" t="s">
        <v>5</v>
      </c>
      <c r="H37" s="5">
        <f>STDEV(B4:M34)</f>
        <v>3.8130310868963733</v>
      </c>
      <c r="J37" s="1" t="s">
        <v>6</v>
      </c>
      <c r="K37" s="1">
        <f>COUNT(B4:M34)</f>
        <v>122</v>
      </c>
      <c r="M37" s="1" t="s">
        <v>18</v>
      </c>
      <c r="N37" s="5">
        <f xml:space="preserve"> K37/122*100</f>
        <v>100</v>
      </c>
    </row>
    <row r="39" spans="1:14">
      <c r="C39" s="1" t="s">
        <v>15</v>
      </c>
      <c r="D39" s="5">
        <f xml:space="preserve"> COUNT(B4:D34)/30*100</f>
        <v>100</v>
      </c>
      <c r="F39" s="1" t="s">
        <v>17</v>
      </c>
      <c r="G39" s="5">
        <f>COUNT(E4:G34)/30*100</f>
        <v>100</v>
      </c>
      <c r="I39" s="1" t="s">
        <v>16</v>
      </c>
      <c r="J39" s="5">
        <f xml:space="preserve"> COUNT(H4:J34)/31*100</f>
        <v>100</v>
      </c>
      <c r="L39" s="1" t="s">
        <v>19</v>
      </c>
      <c r="M39" s="5">
        <f>COUNT(K4:M34)/31*100</f>
        <v>100</v>
      </c>
    </row>
    <row r="41" spans="1:14">
      <c r="A41" s="1" t="s">
        <v>22</v>
      </c>
      <c r="C41" s="7">
        <f>PERCENTILE(B4:M34,0.98)</f>
        <v>17.859999999999996</v>
      </c>
    </row>
    <row r="42" spans="1:14">
      <c r="A42" s="1" t="s">
        <v>21</v>
      </c>
      <c r="B42" s="6">
        <f t="shared" ref="B42:G42" si="2">COUNT(B4:B34)/10*100</f>
        <v>100</v>
      </c>
      <c r="C42" s="6">
        <f t="shared" si="2"/>
        <v>100</v>
      </c>
      <c r="D42" s="6">
        <f t="shared" si="2"/>
        <v>100</v>
      </c>
      <c r="E42" s="6">
        <f t="shared" si="2"/>
        <v>100</v>
      </c>
      <c r="F42" s="6">
        <f t="shared" si="2"/>
        <v>100</v>
      </c>
      <c r="G42" s="6">
        <f t="shared" si="2"/>
        <v>100</v>
      </c>
      <c r="H42" s="6">
        <f>COUNT(H4:H34)/11*100</f>
        <v>100</v>
      </c>
      <c r="I42" s="6">
        <f>COUNT(I4:I34)/10*100</f>
        <v>100</v>
      </c>
      <c r="J42" s="6">
        <f>COUNT(J4:J34)/10*100</f>
        <v>100</v>
      </c>
      <c r="K42" s="6">
        <f>COUNT(K4:K34)/10*100</f>
        <v>100</v>
      </c>
      <c r="L42" s="6">
        <f>COUNT(L4:L34)/10*100</f>
        <v>100</v>
      </c>
      <c r="M42" s="6">
        <f>COUNT(M4:M34)/11*100</f>
        <v>100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N42"/>
  <sheetViews>
    <sheetView workbookViewId="0">
      <pane xSplit="1" ySplit="3" topLeftCell="B4" activePane="bottomRight" state="frozen"/>
      <selection activeCell="B4" sqref="B4:M34"/>
      <selection pane="topRight" activeCell="B4" sqref="B4:M34"/>
      <selection pane="bottomLeft" activeCell="B4" sqref="B4:M34"/>
      <selection pane="bottomRight" activeCell="F18" sqref="F18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30</v>
      </c>
    </row>
    <row r="2" spans="1:13">
      <c r="E2" s="1" t="s">
        <v>1</v>
      </c>
    </row>
    <row r="3" spans="1:13">
      <c r="B3" s="2">
        <v>40179</v>
      </c>
      <c r="C3" s="2">
        <v>40218</v>
      </c>
      <c r="D3" s="2">
        <v>40238</v>
      </c>
      <c r="E3" s="2">
        <v>40269</v>
      </c>
      <c r="F3" s="2">
        <v>40299</v>
      </c>
      <c r="G3" s="2">
        <v>40330</v>
      </c>
      <c r="H3" s="2">
        <v>40360</v>
      </c>
      <c r="I3" s="2">
        <v>40391</v>
      </c>
      <c r="J3" s="2">
        <v>40422</v>
      </c>
      <c r="K3" s="2">
        <v>40452</v>
      </c>
      <c r="L3" s="2">
        <v>40483</v>
      </c>
      <c r="M3" s="2">
        <v>40513</v>
      </c>
    </row>
    <row r="4" spans="1:13">
      <c r="A4" s="1">
        <v>1</v>
      </c>
      <c r="B4" s="3"/>
      <c r="C4" s="6">
        <v>22.8</v>
      </c>
      <c r="D4" s="3"/>
      <c r="E4" s="3"/>
      <c r="F4" s="6"/>
      <c r="G4" s="6">
        <v>10.7</v>
      </c>
      <c r="H4" s="6">
        <v>4.7</v>
      </c>
      <c r="I4" s="6"/>
      <c r="J4" s="6"/>
      <c r="K4" s="6"/>
      <c r="L4" s="6">
        <v>4.4000000000000004</v>
      </c>
      <c r="M4" s="6">
        <v>5.8</v>
      </c>
    </row>
    <row r="5" spans="1:13">
      <c r="A5" s="1">
        <f t="shared" ref="A5:A34" si="0">+A4+1</f>
        <v>2</v>
      </c>
      <c r="B5" s="6">
        <v>6.7</v>
      </c>
      <c r="C5" s="6"/>
      <c r="D5" s="3"/>
      <c r="E5" s="6">
        <v>10</v>
      </c>
      <c r="F5" s="6">
        <v>13.5</v>
      </c>
      <c r="G5" s="6"/>
      <c r="H5" s="6"/>
      <c r="I5" s="6"/>
      <c r="J5" s="6">
        <v>6.3</v>
      </c>
      <c r="K5" s="6">
        <v>11.8</v>
      </c>
      <c r="L5" s="6"/>
      <c r="M5" s="6"/>
    </row>
    <row r="6" spans="1:13">
      <c r="A6" s="1">
        <f t="shared" si="0"/>
        <v>3</v>
      </c>
      <c r="B6" s="3"/>
      <c r="C6" s="6"/>
      <c r="D6" s="6">
        <v>11.2</v>
      </c>
      <c r="E6" s="6"/>
      <c r="F6" s="6"/>
      <c r="G6" s="6"/>
      <c r="H6" s="6"/>
      <c r="I6" s="6">
        <v>16.7</v>
      </c>
      <c r="J6" s="6"/>
      <c r="K6" s="6"/>
      <c r="L6" s="6"/>
      <c r="M6" s="6"/>
    </row>
    <row r="7" spans="1:13">
      <c r="A7" s="1">
        <f t="shared" si="0"/>
        <v>4</v>
      </c>
      <c r="B7" s="3"/>
      <c r="C7" s="6">
        <v>8</v>
      </c>
      <c r="D7" s="6"/>
      <c r="E7" s="6"/>
      <c r="F7" s="6"/>
      <c r="G7" s="6">
        <v>5.5</v>
      </c>
      <c r="H7" s="6">
        <v>8.3000000000000007</v>
      </c>
      <c r="I7" s="6"/>
      <c r="J7" s="6"/>
      <c r="K7" s="6"/>
      <c r="L7" s="6">
        <v>5.8</v>
      </c>
      <c r="M7" s="6">
        <v>6.1</v>
      </c>
    </row>
    <row r="8" spans="1:13">
      <c r="A8" s="1">
        <f t="shared" si="0"/>
        <v>5</v>
      </c>
      <c r="B8" s="6">
        <v>14.6</v>
      </c>
      <c r="C8" s="6"/>
      <c r="D8" s="6"/>
      <c r="E8" s="6">
        <v>7.7</v>
      </c>
      <c r="F8" s="6">
        <v>8</v>
      </c>
      <c r="G8" s="6"/>
      <c r="H8" s="6"/>
      <c r="I8" s="6"/>
      <c r="J8" s="6">
        <v>10.8</v>
      </c>
      <c r="K8" s="6">
        <v>7.4</v>
      </c>
      <c r="L8" s="6"/>
      <c r="M8" s="6"/>
    </row>
    <row r="9" spans="1:13">
      <c r="A9" s="1">
        <f t="shared" si="0"/>
        <v>6</v>
      </c>
      <c r="B9" s="6"/>
      <c r="C9" s="6"/>
      <c r="D9" s="6">
        <v>22.6</v>
      </c>
      <c r="E9" s="6"/>
      <c r="F9" s="6"/>
      <c r="G9" s="6"/>
      <c r="H9" s="6"/>
      <c r="I9" s="6">
        <v>7.4</v>
      </c>
      <c r="J9" s="6"/>
      <c r="K9" s="6"/>
      <c r="L9" s="6"/>
      <c r="M9" s="6"/>
    </row>
    <row r="10" spans="1:13">
      <c r="A10" s="1">
        <f t="shared" si="0"/>
        <v>7</v>
      </c>
      <c r="B10" s="10"/>
      <c r="C10" s="6">
        <v>8.6</v>
      </c>
      <c r="D10" s="3"/>
      <c r="E10" s="6"/>
      <c r="F10" s="6"/>
      <c r="G10" s="6">
        <v>8.3000000000000007</v>
      </c>
      <c r="H10" s="6">
        <v>8.5</v>
      </c>
      <c r="I10" s="6"/>
      <c r="J10" s="6"/>
      <c r="K10" s="6"/>
      <c r="L10" s="6">
        <v>11.6</v>
      </c>
      <c r="M10" s="6">
        <v>12</v>
      </c>
    </row>
    <row r="11" spans="1:13">
      <c r="A11" s="1">
        <f t="shared" si="0"/>
        <v>8</v>
      </c>
      <c r="B11" s="6">
        <v>4.2</v>
      </c>
      <c r="C11" s="6"/>
      <c r="D11" s="4"/>
      <c r="E11" s="6">
        <v>6.1</v>
      </c>
      <c r="F11" s="6">
        <v>6.2</v>
      </c>
      <c r="G11" s="6"/>
      <c r="H11" s="6"/>
      <c r="I11" s="6"/>
      <c r="J11" s="6">
        <v>4.5999999999999996</v>
      </c>
      <c r="K11" s="6">
        <v>22.8</v>
      </c>
      <c r="L11" s="6"/>
      <c r="M11" s="6"/>
    </row>
    <row r="12" spans="1:13">
      <c r="A12" s="1">
        <f t="shared" si="0"/>
        <v>9</v>
      </c>
      <c r="B12" s="6"/>
      <c r="C12" s="6"/>
      <c r="D12" s="6">
        <v>9</v>
      </c>
      <c r="E12" s="6"/>
      <c r="F12" s="6"/>
      <c r="G12" s="6"/>
      <c r="H12" s="6"/>
      <c r="I12" s="6">
        <v>4.5999999999999996</v>
      </c>
      <c r="J12" s="6"/>
      <c r="K12" s="6"/>
      <c r="L12" s="6"/>
      <c r="M12" s="6"/>
    </row>
    <row r="13" spans="1:13">
      <c r="A13" s="1">
        <f t="shared" si="0"/>
        <v>10</v>
      </c>
      <c r="B13" s="6"/>
      <c r="C13" s="6">
        <v>7.7</v>
      </c>
      <c r="D13" s="6"/>
      <c r="E13" s="6"/>
      <c r="F13" s="6"/>
      <c r="G13" s="6">
        <v>13.4</v>
      </c>
      <c r="H13" s="6"/>
      <c r="I13" s="6"/>
      <c r="J13" s="6"/>
      <c r="K13" s="6"/>
      <c r="L13" s="6">
        <v>10.199999999999999</v>
      </c>
      <c r="M13" s="6">
        <v>9.4</v>
      </c>
    </row>
    <row r="14" spans="1:13">
      <c r="A14" s="1">
        <f t="shared" si="0"/>
        <v>11</v>
      </c>
      <c r="B14" s="6">
        <v>18.3</v>
      </c>
      <c r="C14" s="6"/>
      <c r="D14" s="6"/>
      <c r="E14" s="6">
        <v>9</v>
      </c>
      <c r="F14" s="6">
        <v>13</v>
      </c>
      <c r="G14" s="6"/>
      <c r="H14" s="6"/>
      <c r="I14" s="6"/>
      <c r="J14" s="6">
        <v>4.5999999999999996</v>
      </c>
      <c r="K14" s="6">
        <v>8.1999999999999993</v>
      </c>
      <c r="L14" s="6"/>
      <c r="M14" s="6"/>
    </row>
    <row r="15" spans="1:13">
      <c r="A15" s="1">
        <f t="shared" si="0"/>
        <v>12</v>
      </c>
      <c r="B15" s="6"/>
      <c r="C15" s="6"/>
      <c r="D15" s="6">
        <v>4.8</v>
      </c>
      <c r="E15" s="6"/>
      <c r="F15" s="6"/>
      <c r="G15" s="6"/>
      <c r="H15" s="6"/>
      <c r="I15" s="6">
        <v>15.5</v>
      </c>
      <c r="J15" s="6"/>
      <c r="K15" s="6"/>
      <c r="L15" s="6"/>
      <c r="M15" s="6"/>
    </row>
    <row r="16" spans="1:13">
      <c r="A16" s="1">
        <f t="shared" si="0"/>
        <v>13</v>
      </c>
      <c r="B16" s="6"/>
      <c r="C16" s="6"/>
      <c r="D16" s="6"/>
      <c r="E16" s="6"/>
      <c r="F16" s="6"/>
      <c r="G16" s="6">
        <v>5.9</v>
      </c>
      <c r="H16" s="6">
        <v>15.3</v>
      </c>
      <c r="I16" s="6"/>
      <c r="J16" s="6"/>
      <c r="K16" s="6"/>
      <c r="L16" s="6">
        <v>9.8000000000000007</v>
      </c>
      <c r="M16" s="6">
        <v>5.9</v>
      </c>
    </row>
    <row r="17" spans="1:13">
      <c r="A17" s="1">
        <f t="shared" si="0"/>
        <v>14</v>
      </c>
      <c r="B17" s="6">
        <v>13.4</v>
      </c>
      <c r="C17" s="6"/>
      <c r="D17" s="6"/>
      <c r="E17" s="6">
        <v>7.1</v>
      </c>
      <c r="F17" s="6">
        <v>9.4</v>
      </c>
      <c r="G17" s="6"/>
      <c r="H17" s="6">
        <v>10.199999999999999</v>
      </c>
      <c r="I17" s="6"/>
      <c r="J17" s="6">
        <v>13.4</v>
      </c>
      <c r="K17" s="6">
        <v>11.3</v>
      </c>
      <c r="L17" s="6"/>
      <c r="M17" s="6"/>
    </row>
    <row r="18" spans="1:13">
      <c r="A18" s="1">
        <f t="shared" si="0"/>
        <v>15</v>
      </c>
      <c r="B18" s="6"/>
      <c r="C18" s="10"/>
      <c r="D18" s="6">
        <v>7</v>
      </c>
      <c r="E18" s="6"/>
      <c r="F18" s="6"/>
      <c r="G18" s="6"/>
      <c r="H18" s="6"/>
      <c r="I18" s="6">
        <v>8.1999999999999993</v>
      </c>
      <c r="J18" s="6"/>
      <c r="K18" s="6"/>
      <c r="L18" s="6"/>
      <c r="M18" s="6"/>
    </row>
    <row r="19" spans="1:13">
      <c r="A19" s="1">
        <f t="shared" si="0"/>
        <v>16</v>
      </c>
      <c r="B19" s="6"/>
      <c r="C19" s="6">
        <v>3.2</v>
      </c>
      <c r="D19" s="6"/>
      <c r="E19" s="6"/>
      <c r="F19" s="6"/>
      <c r="G19" s="6">
        <v>8.4</v>
      </c>
      <c r="H19" s="6">
        <v>11.6</v>
      </c>
      <c r="I19" s="6"/>
      <c r="J19" s="6"/>
      <c r="K19" s="6"/>
      <c r="L19" s="6">
        <v>9.1</v>
      </c>
      <c r="M19" s="6">
        <v>8</v>
      </c>
    </row>
    <row r="20" spans="1:13">
      <c r="A20" s="1">
        <f t="shared" si="0"/>
        <v>17</v>
      </c>
      <c r="B20" s="6">
        <v>10.199999999999999</v>
      </c>
      <c r="C20" s="6"/>
      <c r="D20" s="6"/>
      <c r="E20" s="6">
        <v>15.7</v>
      </c>
      <c r="F20" s="6">
        <v>6.6</v>
      </c>
      <c r="G20" s="6"/>
      <c r="H20" s="6"/>
      <c r="I20" s="6"/>
      <c r="J20" s="6">
        <v>9.1</v>
      </c>
      <c r="K20" s="6">
        <v>12.9</v>
      </c>
      <c r="L20" s="6"/>
      <c r="M20" s="6"/>
    </row>
    <row r="21" spans="1:13">
      <c r="A21" s="1">
        <f t="shared" si="0"/>
        <v>18</v>
      </c>
      <c r="B21" s="6"/>
      <c r="C21" s="6"/>
      <c r="D21" s="6">
        <v>11</v>
      </c>
      <c r="E21" s="6"/>
      <c r="F21" s="6"/>
      <c r="G21" s="6"/>
      <c r="H21" s="6"/>
      <c r="I21" s="6">
        <v>5.6</v>
      </c>
      <c r="J21" s="6"/>
      <c r="K21" s="6"/>
      <c r="L21" s="6"/>
      <c r="M21" s="6"/>
    </row>
    <row r="22" spans="1:13">
      <c r="A22" s="1">
        <f t="shared" si="0"/>
        <v>19</v>
      </c>
      <c r="B22" s="6"/>
      <c r="C22" s="6">
        <v>17.899999999999999</v>
      </c>
      <c r="D22" s="10"/>
      <c r="E22" s="6"/>
      <c r="F22" s="6"/>
      <c r="G22" s="6">
        <v>6.7</v>
      </c>
      <c r="H22" s="6">
        <v>5.7</v>
      </c>
      <c r="I22" s="6"/>
      <c r="J22" s="6"/>
      <c r="K22" s="6"/>
      <c r="L22" s="6">
        <v>12.5</v>
      </c>
      <c r="M22" s="6">
        <v>17.100000000000001</v>
      </c>
    </row>
    <row r="23" spans="1:13">
      <c r="A23" s="1">
        <f t="shared" si="0"/>
        <v>20</v>
      </c>
      <c r="B23" s="6">
        <v>4.2</v>
      </c>
      <c r="C23" s="6"/>
      <c r="D23" s="6"/>
      <c r="E23" s="6">
        <v>13.2</v>
      </c>
      <c r="F23" s="6">
        <v>4.5999999999999996</v>
      </c>
      <c r="G23" s="6"/>
      <c r="H23" s="6"/>
      <c r="I23" s="6"/>
      <c r="J23" s="6">
        <v>10.8</v>
      </c>
      <c r="K23" s="6">
        <v>10.199999999999999</v>
      </c>
      <c r="L23" s="6"/>
      <c r="M23" s="6"/>
    </row>
    <row r="24" spans="1:13">
      <c r="A24" s="1">
        <f t="shared" si="0"/>
        <v>21</v>
      </c>
      <c r="B24" s="6"/>
      <c r="C24" s="6"/>
      <c r="D24" s="6">
        <v>3.4</v>
      </c>
      <c r="E24" s="6"/>
      <c r="F24" s="6"/>
      <c r="G24" s="6"/>
      <c r="H24" s="6"/>
      <c r="I24" s="6">
        <v>3.3</v>
      </c>
      <c r="J24" s="6"/>
      <c r="K24" s="6"/>
      <c r="L24" s="6"/>
      <c r="M24" s="6"/>
    </row>
    <row r="25" spans="1:13">
      <c r="A25" s="1">
        <f t="shared" si="0"/>
        <v>22</v>
      </c>
      <c r="B25" s="6"/>
      <c r="C25" s="6">
        <v>6.9</v>
      </c>
      <c r="D25" s="6"/>
      <c r="E25" s="6"/>
      <c r="F25" s="6"/>
      <c r="G25" s="6">
        <v>13.9</v>
      </c>
      <c r="H25" s="6">
        <v>10.8</v>
      </c>
      <c r="I25" s="6"/>
      <c r="J25" s="6"/>
      <c r="K25" s="6"/>
      <c r="L25" s="6">
        <v>5.7</v>
      </c>
      <c r="M25" s="6">
        <v>12.6</v>
      </c>
    </row>
    <row r="26" spans="1:13">
      <c r="A26" s="1">
        <f t="shared" si="0"/>
        <v>23</v>
      </c>
      <c r="B26" s="6">
        <v>11.7</v>
      </c>
      <c r="C26" s="6"/>
      <c r="D26" s="6"/>
      <c r="E26" s="6">
        <v>8.6999999999999993</v>
      </c>
      <c r="F26" s="6">
        <v>6.9</v>
      </c>
      <c r="G26" s="6"/>
      <c r="H26" s="6"/>
      <c r="I26" s="6"/>
      <c r="J26" s="6">
        <v>8.5</v>
      </c>
      <c r="K26" s="6">
        <v>12.5</v>
      </c>
      <c r="L26" s="6"/>
      <c r="M26" s="6"/>
    </row>
    <row r="27" spans="1:13">
      <c r="A27" s="1">
        <f t="shared" si="0"/>
        <v>24</v>
      </c>
      <c r="B27" s="3"/>
      <c r="C27" s="6"/>
      <c r="D27" s="6">
        <v>9.1</v>
      </c>
      <c r="E27" s="6"/>
      <c r="F27" s="6"/>
      <c r="G27" s="6"/>
      <c r="H27" s="6"/>
      <c r="I27" s="6">
        <v>14.9</v>
      </c>
      <c r="J27" s="6"/>
      <c r="K27" s="6"/>
      <c r="L27" s="6"/>
      <c r="M27" s="6"/>
    </row>
    <row r="28" spans="1:13">
      <c r="A28" s="1">
        <f t="shared" si="0"/>
        <v>25</v>
      </c>
      <c r="B28" s="3"/>
      <c r="C28" s="6">
        <v>9.1999999999999993</v>
      </c>
      <c r="D28" s="6"/>
      <c r="E28" s="6"/>
      <c r="F28" s="6"/>
      <c r="G28" s="6">
        <v>8.5</v>
      </c>
      <c r="H28" s="6">
        <v>11.7</v>
      </c>
      <c r="I28" s="6"/>
      <c r="J28" s="6"/>
      <c r="K28" s="6"/>
      <c r="L28" s="6">
        <v>3.6</v>
      </c>
      <c r="M28" s="6">
        <v>9.9</v>
      </c>
    </row>
    <row r="29" spans="1:13">
      <c r="A29" s="1">
        <f t="shared" si="0"/>
        <v>26</v>
      </c>
      <c r="B29" s="6"/>
      <c r="C29" s="6"/>
      <c r="D29" s="6"/>
      <c r="E29" s="6">
        <v>14.2</v>
      </c>
      <c r="F29" s="6">
        <v>13.8</v>
      </c>
      <c r="G29" s="6"/>
      <c r="H29" s="6"/>
      <c r="I29" s="6"/>
      <c r="J29" s="6">
        <v>10.3</v>
      </c>
      <c r="K29" s="6">
        <v>3.9</v>
      </c>
      <c r="L29" s="6"/>
      <c r="M29" s="6"/>
    </row>
    <row r="30" spans="1:13">
      <c r="A30" s="1">
        <f t="shared" si="0"/>
        <v>27</v>
      </c>
      <c r="B30" s="6"/>
      <c r="C30" s="6"/>
      <c r="D30" s="6">
        <v>8.1</v>
      </c>
      <c r="E30" s="6"/>
      <c r="F30" s="6"/>
      <c r="G30" s="6"/>
      <c r="H30" s="6"/>
      <c r="I30" s="6">
        <v>16.899999999999999</v>
      </c>
      <c r="J30" s="6"/>
      <c r="K30" s="6"/>
      <c r="L30" s="6"/>
      <c r="M30" s="6"/>
    </row>
    <row r="31" spans="1:13">
      <c r="A31" s="1">
        <f t="shared" si="0"/>
        <v>28</v>
      </c>
      <c r="B31" s="6"/>
      <c r="C31" s="6">
        <v>13.3</v>
      </c>
      <c r="D31" s="6"/>
      <c r="E31" s="6"/>
      <c r="F31" s="6"/>
      <c r="G31" s="6">
        <v>4.4000000000000004</v>
      </c>
      <c r="H31" s="6">
        <v>7.5</v>
      </c>
      <c r="I31" s="6"/>
      <c r="J31" s="6"/>
      <c r="K31" s="6"/>
      <c r="L31" s="6">
        <v>8.8000000000000007</v>
      </c>
      <c r="M31" s="6">
        <v>13.1</v>
      </c>
    </row>
    <row r="32" spans="1:13">
      <c r="A32" s="1">
        <f t="shared" si="0"/>
        <v>29</v>
      </c>
      <c r="B32" s="6">
        <v>5.8</v>
      </c>
      <c r="C32" s="3"/>
      <c r="D32" s="10"/>
      <c r="E32" s="6">
        <v>7</v>
      </c>
      <c r="F32" s="6">
        <v>16.399999999999999</v>
      </c>
      <c r="G32" s="6"/>
      <c r="H32" s="6"/>
      <c r="I32" s="6"/>
      <c r="J32" s="6">
        <v>16.5</v>
      </c>
      <c r="K32" s="6">
        <v>6.8</v>
      </c>
      <c r="L32" s="6"/>
      <c r="M32" s="6"/>
    </row>
    <row r="33" spans="1:14">
      <c r="A33" s="1">
        <f t="shared" si="0"/>
        <v>30</v>
      </c>
      <c r="B33" s="3"/>
      <c r="C33" s="3"/>
      <c r="D33" s="6">
        <v>9.8000000000000007</v>
      </c>
      <c r="E33" s="3"/>
      <c r="F33" s="6"/>
      <c r="G33" s="6"/>
      <c r="H33" s="6"/>
      <c r="I33" s="6">
        <v>3.4</v>
      </c>
      <c r="J33" s="6"/>
      <c r="K33" s="6"/>
      <c r="L33" s="6"/>
      <c r="M33" s="6"/>
    </row>
    <row r="34" spans="1:14">
      <c r="A34" s="1">
        <f t="shared" si="0"/>
        <v>31</v>
      </c>
      <c r="B34" s="3"/>
      <c r="C34" s="3"/>
      <c r="D34" s="3"/>
      <c r="E34" s="3"/>
      <c r="F34" s="6"/>
      <c r="G34" s="6"/>
      <c r="H34" s="6">
        <v>13.3</v>
      </c>
      <c r="I34" s="6"/>
      <c r="J34" s="6"/>
      <c r="K34" s="6"/>
      <c r="L34" s="6"/>
      <c r="M34" s="6">
        <v>5.0999999999999996</v>
      </c>
    </row>
    <row r="35" spans="1:14">
      <c r="A35" s="1" t="s">
        <v>2</v>
      </c>
      <c r="B35" s="5">
        <f>MAX(B4:B34)</f>
        <v>18.3</v>
      </c>
      <c r="C35" s="5">
        <f t="shared" ref="C35:M35" si="1">MAX(C4:C34)</f>
        <v>22.8</v>
      </c>
      <c r="D35" s="5">
        <f>MAX(D4:D34)</f>
        <v>22.6</v>
      </c>
      <c r="E35" s="5">
        <f>MAX(E4:E32)</f>
        <v>15.7</v>
      </c>
      <c r="F35" s="5">
        <f t="shared" si="1"/>
        <v>16.399999999999999</v>
      </c>
      <c r="G35" s="5">
        <f t="shared" si="1"/>
        <v>13.9</v>
      </c>
      <c r="H35" s="5">
        <f>MAX(H4:H34)</f>
        <v>15.3</v>
      </c>
      <c r="I35" s="5">
        <f>MAX(I4:I34)</f>
        <v>16.899999999999999</v>
      </c>
      <c r="J35" s="5">
        <f t="shared" si="1"/>
        <v>16.5</v>
      </c>
      <c r="K35" s="5">
        <f>MAX(K4:K34)</f>
        <v>22.8</v>
      </c>
      <c r="L35" s="5">
        <f t="shared" si="1"/>
        <v>12.5</v>
      </c>
      <c r="M35" s="5">
        <f t="shared" si="1"/>
        <v>17.100000000000001</v>
      </c>
    </row>
    <row r="37" spans="1:14">
      <c r="A37" s="1" t="s">
        <v>3</v>
      </c>
      <c r="B37" s="1">
        <f>MAX(B4:M34)</f>
        <v>22.8</v>
      </c>
      <c r="D37" s="1" t="s">
        <v>4</v>
      </c>
      <c r="E37" s="5">
        <f>AVERAGE(B4:M34)</f>
        <v>9.6566666666666698</v>
      </c>
      <c r="G37" s="1" t="s">
        <v>5</v>
      </c>
      <c r="H37" s="5">
        <f>STDEV(B4:M34)</f>
        <v>4.2354592249174461</v>
      </c>
      <c r="J37" s="1" t="s">
        <v>6</v>
      </c>
      <c r="K37" s="1">
        <f>COUNT(B4:M34)</f>
        <v>120</v>
      </c>
      <c r="M37" s="1" t="s">
        <v>18</v>
      </c>
      <c r="N37" s="5">
        <f xml:space="preserve"> K37/122*100</f>
        <v>98.360655737704917</v>
      </c>
    </row>
    <row r="39" spans="1:14">
      <c r="C39" s="1" t="s">
        <v>15</v>
      </c>
      <c r="D39" s="5">
        <f xml:space="preserve"> COUNT(B4:D34)/30*100</f>
        <v>93.333333333333329</v>
      </c>
      <c r="F39" s="1" t="s">
        <v>17</v>
      </c>
      <c r="G39" s="5">
        <f>COUNT(E4:G34)/30*100</f>
        <v>100</v>
      </c>
      <c r="I39" s="1" t="s">
        <v>16</v>
      </c>
      <c r="J39" s="5">
        <f xml:space="preserve"> COUNT(H4:J34)/31*100</f>
        <v>100</v>
      </c>
      <c r="L39" s="1" t="s">
        <v>19</v>
      </c>
      <c r="M39" s="5">
        <f>COUNT(K4:M34)/31*100</f>
        <v>100</v>
      </c>
    </row>
    <row r="41" spans="1:14">
      <c r="A41" s="1" t="s">
        <v>22</v>
      </c>
      <c r="C41" s="7">
        <f>PERCENTILE(B4:M34,0.98)</f>
        <v>20.966000000000022</v>
      </c>
    </row>
    <row r="42" spans="1:14">
      <c r="A42" s="1" t="s">
        <v>21</v>
      </c>
      <c r="B42" s="6">
        <f>COUNT(B4:B34)/10*100</f>
        <v>90</v>
      </c>
      <c r="C42" s="6">
        <f>COUNT(C4:C34)/10*100</f>
        <v>90</v>
      </c>
      <c r="D42" s="6">
        <f>COUNT(D4:D34)/10*100</f>
        <v>100</v>
      </c>
      <c r="E42" s="6">
        <f>COUNT(E4:E32)/10*100</f>
        <v>100</v>
      </c>
      <c r="F42" s="6">
        <f>COUNT(F4:F34)/10*100</f>
        <v>100</v>
      </c>
      <c r="G42" s="6">
        <f>COUNT(G4:G34)/10*100</f>
        <v>100</v>
      </c>
      <c r="H42" s="6">
        <f>COUNT(H4:H34)/11*100</f>
        <v>100</v>
      </c>
      <c r="I42" s="6">
        <f>COUNT(I4:I34)/10*100</f>
        <v>100</v>
      </c>
      <c r="J42" s="6">
        <f>COUNT(J4:J34)/10*100</f>
        <v>100</v>
      </c>
      <c r="K42" s="6">
        <f>COUNT(K4:K34)/10*100</f>
        <v>100</v>
      </c>
      <c r="L42" s="6">
        <f>COUNT(L4:L34)/10*100</f>
        <v>100</v>
      </c>
      <c r="M42" s="6">
        <f>COUNT(M4:M34)/11*100</f>
        <v>100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N42"/>
  <sheetViews>
    <sheetView workbookViewId="0">
      <pane xSplit="1" ySplit="3" topLeftCell="C4" activePane="bottomRight" state="frozen"/>
      <selection activeCell="B4" sqref="B4:M34"/>
      <selection pane="topRight" activeCell="B4" sqref="B4:M34"/>
      <selection pane="bottomLeft" activeCell="B4" sqref="B4:M34"/>
      <selection pane="bottomRight" activeCell="I14" sqref="I14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31</v>
      </c>
    </row>
    <row r="2" spans="1:13">
      <c r="E2" s="1" t="s">
        <v>1</v>
      </c>
    </row>
    <row r="3" spans="1:13">
      <c r="B3" s="2">
        <v>40179</v>
      </c>
      <c r="C3" s="2">
        <v>40218</v>
      </c>
      <c r="D3" s="2">
        <v>40238</v>
      </c>
      <c r="E3" s="2">
        <v>40269</v>
      </c>
      <c r="F3" s="2">
        <v>40299</v>
      </c>
      <c r="G3" s="2">
        <v>40330</v>
      </c>
      <c r="H3" s="2">
        <v>40360</v>
      </c>
      <c r="I3" s="2">
        <v>40391</v>
      </c>
      <c r="J3" s="2">
        <v>40422</v>
      </c>
      <c r="K3" s="2">
        <v>40452</v>
      </c>
      <c r="L3" s="2">
        <v>40483</v>
      </c>
      <c r="M3" s="2">
        <v>40513</v>
      </c>
    </row>
    <row r="4" spans="1:13">
      <c r="A4" s="1">
        <v>1</v>
      </c>
      <c r="B4" s="3"/>
      <c r="C4" s="6">
        <v>17.5</v>
      </c>
      <c r="D4" s="3"/>
      <c r="E4" s="3"/>
      <c r="F4" s="6"/>
      <c r="G4" s="6">
        <v>11.8</v>
      </c>
      <c r="H4" s="6">
        <v>5.6</v>
      </c>
      <c r="I4" s="6"/>
      <c r="J4" s="6"/>
      <c r="K4" s="6"/>
      <c r="L4" s="6">
        <v>4</v>
      </c>
      <c r="M4" s="6">
        <v>6.9</v>
      </c>
    </row>
    <row r="5" spans="1:13">
      <c r="A5" s="1">
        <f t="shared" ref="A5:A34" si="0">+A4+1</f>
        <v>2</v>
      </c>
      <c r="B5" s="11" t="s">
        <v>35</v>
      </c>
      <c r="C5" s="6"/>
      <c r="D5" s="3"/>
      <c r="E5" s="6">
        <v>16.600000000000001</v>
      </c>
      <c r="F5" s="6">
        <v>11.5</v>
      </c>
      <c r="G5" s="6"/>
      <c r="H5" s="6"/>
      <c r="I5" s="6"/>
      <c r="J5" s="6">
        <v>5.7</v>
      </c>
      <c r="K5" s="6">
        <v>13.7</v>
      </c>
      <c r="L5" s="6"/>
      <c r="M5" s="6"/>
    </row>
    <row r="6" spans="1:13">
      <c r="A6" s="1">
        <f t="shared" si="0"/>
        <v>3</v>
      </c>
      <c r="B6" s="11"/>
      <c r="C6" s="10">
        <v>12.3</v>
      </c>
      <c r="D6" s="6">
        <v>8.1999999999999993</v>
      </c>
      <c r="E6" s="6"/>
      <c r="F6" s="6"/>
      <c r="G6" s="6"/>
      <c r="H6" s="6"/>
      <c r="I6" s="6"/>
      <c r="J6" s="6">
        <v>8.3000000000000007</v>
      </c>
      <c r="K6" s="6"/>
      <c r="L6" s="6"/>
      <c r="M6" s="6"/>
    </row>
    <row r="7" spans="1:13">
      <c r="A7" s="1">
        <f t="shared" si="0"/>
        <v>4</v>
      </c>
      <c r="B7" s="11"/>
      <c r="C7" s="6">
        <v>5.5</v>
      </c>
      <c r="D7" s="6"/>
      <c r="E7" s="6"/>
      <c r="F7" s="6"/>
      <c r="G7" s="6">
        <v>6.2</v>
      </c>
      <c r="H7" s="6">
        <v>6.3</v>
      </c>
      <c r="I7" s="6"/>
      <c r="J7" s="6">
        <v>10.7</v>
      </c>
      <c r="K7" s="6"/>
      <c r="L7" s="6">
        <v>5.9</v>
      </c>
      <c r="M7" s="6">
        <v>8</v>
      </c>
    </row>
    <row r="8" spans="1:13">
      <c r="A8" s="1">
        <f t="shared" si="0"/>
        <v>5</v>
      </c>
      <c r="B8" s="11" t="s">
        <v>35</v>
      </c>
      <c r="C8" s="3"/>
      <c r="D8" s="6"/>
      <c r="E8" s="6">
        <v>9.1</v>
      </c>
      <c r="F8" s="6">
        <v>5.5</v>
      </c>
      <c r="G8" s="6"/>
      <c r="H8" s="6"/>
      <c r="I8" s="6"/>
      <c r="J8" s="6">
        <v>9.5</v>
      </c>
      <c r="K8" s="6">
        <v>8.8000000000000007</v>
      </c>
      <c r="L8" s="6"/>
      <c r="M8" s="6"/>
    </row>
    <row r="9" spans="1:13">
      <c r="A9" s="1">
        <f t="shared" si="0"/>
        <v>6</v>
      </c>
      <c r="B9" s="11"/>
      <c r="C9" s="3"/>
      <c r="D9" s="6">
        <v>16.7</v>
      </c>
      <c r="E9" s="6"/>
      <c r="F9" s="6"/>
      <c r="G9" s="6"/>
      <c r="H9" s="6"/>
      <c r="I9" s="6"/>
      <c r="J9" s="6"/>
      <c r="K9" s="6"/>
      <c r="L9" s="6"/>
      <c r="M9" s="6"/>
    </row>
    <row r="10" spans="1:13">
      <c r="A10" s="1">
        <f t="shared" si="0"/>
        <v>7</v>
      </c>
      <c r="B10" s="11"/>
      <c r="C10" s="6">
        <v>7.9</v>
      </c>
      <c r="D10" s="6"/>
      <c r="E10" s="6"/>
      <c r="F10" s="6"/>
      <c r="G10" s="6">
        <v>7.7</v>
      </c>
      <c r="H10" s="6">
        <v>11.3</v>
      </c>
      <c r="I10" s="6">
        <v>9.6</v>
      </c>
      <c r="J10" s="6"/>
      <c r="K10" s="6"/>
      <c r="L10" s="6">
        <v>10.1</v>
      </c>
      <c r="M10" s="6">
        <v>27.1</v>
      </c>
    </row>
    <row r="11" spans="1:13">
      <c r="A11" s="1">
        <f t="shared" si="0"/>
        <v>8</v>
      </c>
      <c r="B11" s="11" t="s">
        <v>35</v>
      </c>
      <c r="C11" s="6"/>
      <c r="D11" s="6"/>
      <c r="E11" s="6">
        <v>5</v>
      </c>
      <c r="F11" s="6">
        <v>8.5</v>
      </c>
      <c r="G11" s="6"/>
      <c r="H11" s="6"/>
      <c r="I11" s="6"/>
      <c r="J11" s="6">
        <v>5.0999999999999996</v>
      </c>
      <c r="K11" s="6">
        <v>16.7</v>
      </c>
      <c r="L11" s="6"/>
      <c r="M11" s="6"/>
    </row>
    <row r="12" spans="1:13">
      <c r="A12" s="1">
        <f t="shared" si="0"/>
        <v>9</v>
      </c>
      <c r="B12" s="11"/>
      <c r="C12" s="10"/>
      <c r="D12" s="6">
        <v>9.6999999999999993</v>
      </c>
      <c r="E12" s="6"/>
      <c r="F12" s="6"/>
      <c r="G12" s="6"/>
      <c r="H12" s="6"/>
      <c r="I12" s="6">
        <v>7.3</v>
      </c>
      <c r="J12" s="6">
        <v>7.1</v>
      </c>
      <c r="K12" s="6"/>
      <c r="L12" s="6"/>
      <c r="M12" s="6"/>
    </row>
    <row r="13" spans="1:13">
      <c r="A13" s="1">
        <f t="shared" si="0"/>
        <v>10</v>
      </c>
      <c r="B13" s="11"/>
      <c r="C13" s="6">
        <v>7.7</v>
      </c>
      <c r="D13" s="6"/>
      <c r="E13" s="6"/>
      <c r="F13" s="6"/>
      <c r="G13" s="6">
        <v>20.399999999999999</v>
      </c>
      <c r="H13" s="6">
        <v>16.7</v>
      </c>
      <c r="I13" s="6"/>
      <c r="J13" s="6"/>
      <c r="K13" s="6"/>
      <c r="L13" s="6">
        <v>9.5</v>
      </c>
      <c r="M13" s="6">
        <v>5.0999999999999996</v>
      </c>
    </row>
    <row r="14" spans="1:13">
      <c r="A14" s="1">
        <f t="shared" si="0"/>
        <v>11</v>
      </c>
      <c r="B14" s="11" t="s">
        <v>35</v>
      </c>
      <c r="C14" s="6"/>
      <c r="D14" s="6"/>
      <c r="E14" s="6">
        <v>10.6</v>
      </c>
      <c r="F14" s="6">
        <v>14.2</v>
      </c>
      <c r="G14" s="6"/>
      <c r="H14" s="6"/>
      <c r="I14" s="6"/>
      <c r="J14" s="6">
        <v>4.9000000000000004</v>
      </c>
      <c r="K14" s="6">
        <v>8.6999999999999993</v>
      </c>
      <c r="L14" s="6"/>
      <c r="M14" s="6"/>
    </row>
    <row r="15" spans="1:13">
      <c r="A15" s="1">
        <f t="shared" si="0"/>
        <v>12</v>
      </c>
      <c r="B15" s="6"/>
      <c r="C15" s="6"/>
      <c r="D15" s="6">
        <v>4.8</v>
      </c>
      <c r="E15" s="6"/>
      <c r="F15" s="6"/>
      <c r="G15" s="6"/>
      <c r="H15" s="6"/>
      <c r="I15" s="6">
        <v>21.5</v>
      </c>
      <c r="J15" s="6"/>
      <c r="K15" s="6"/>
      <c r="L15" s="6"/>
      <c r="M15" s="6"/>
    </row>
    <row r="16" spans="1:13">
      <c r="A16" s="1">
        <f t="shared" si="0"/>
        <v>13</v>
      </c>
      <c r="B16" s="6"/>
      <c r="C16" s="6">
        <v>11.4</v>
      </c>
      <c r="D16" s="6"/>
      <c r="E16" s="6"/>
      <c r="F16" s="6"/>
      <c r="G16" s="6">
        <v>8.1</v>
      </c>
      <c r="H16" s="6">
        <v>15.1</v>
      </c>
      <c r="I16" s="6"/>
      <c r="J16" s="6"/>
      <c r="K16" s="6"/>
      <c r="L16" s="6">
        <v>6.8</v>
      </c>
      <c r="M16" s="6">
        <v>7.2</v>
      </c>
    </row>
    <row r="17" spans="1:13">
      <c r="A17" s="1">
        <f t="shared" si="0"/>
        <v>14</v>
      </c>
      <c r="B17" s="6">
        <v>11</v>
      </c>
      <c r="C17" s="6"/>
      <c r="D17" s="6"/>
      <c r="E17" s="6">
        <v>4.8</v>
      </c>
      <c r="F17" s="6">
        <v>7.6</v>
      </c>
      <c r="G17" s="6"/>
      <c r="H17" s="6"/>
      <c r="I17" s="6"/>
      <c r="J17" s="6">
        <v>12.5</v>
      </c>
      <c r="K17" s="6">
        <v>10.7</v>
      </c>
      <c r="L17" s="6"/>
      <c r="M17" s="6"/>
    </row>
    <row r="18" spans="1:13">
      <c r="A18" s="1">
        <f t="shared" si="0"/>
        <v>15</v>
      </c>
      <c r="B18" s="6"/>
      <c r="C18" s="6"/>
      <c r="D18" s="6">
        <v>6.6</v>
      </c>
      <c r="E18" s="6"/>
      <c r="F18" s="6"/>
      <c r="G18" s="6"/>
      <c r="H18" s="6"/>
      <c r="I18" s="6">
        <v>9.1</v>
      </c>
      <c r="J18" s="6"/>
      <c r="K18" s="6"/>
      <c r="L18" s="6"/>
      <c r="M18" s="6"/>
    </row>
    <row r="19" spans="1:13">
      <c r="A19" s="1">
        <f t="shared" si="0"/>
        <v>16</v>
      </c>
      <c r="B19" s="6"/>
      <c r="C19" s="6">
        <v>5</v>
      </c>
      <c r="D19" s="6"/>
      <c r="E19" s="6"/>
      <c r="F19" s="6"/>
      <c r="G19" s="6">
        <v>10</v>
      </c>
      <c r="H19" s="6">
        <v>15.4</v>
      </c>
      <c r="I19" s="6"/>
      <c r="J19" s="6"/>
      <c r="K19" s="6"/>
      <c r="L19" s="6">
        <v>9.1999999999999993</v>
      </c>
      <c r="M19" s="6">
        <v>11.9</v>
      </c>
    </row>
    <row r="20" spans="1:13">
      <c r="A20" s="1">
        <f t="shared" si="0"/>
        <v>17</v>
      </c>
      <c r="B20" s="6">
        <v>9.6999999999999993</v>
      </c>
      <c r="C20" s="6"/>
      <c r="D20" s="6"/>
      <c r="E20" s="6">
        <v>13.1</v>
      </c>
      <c r="F20" s="6">
        <v>8.1999999999999993</v>
      </c>
      <c r="G20" s="6"/>
      <c r="H20" s="6"/>
      <c r="I20" s="6"/>
      <c r="J20" s="6">
        <v>8.6999999999999993</v>
      </c>
      <c r="K20" s="6">
        <v>11.4</v>
      </c>
      <c r="L20" s="6"/>
      <c r="M20" s="6"/>
    </row>
    <row r="21" spans="1:13">
      <c r="A21" s="1">
        <f t="shared" si="0"/>
        <v>18</v>
      </c>
      <c r="B21" s="6"/>
      <c r="C21" s="6"/>
      <c r="D21" s="6">
        <v>15.2</v>
      </c>
      <c r="E21" s="6"/>
      <c r="F21" s="6"/>
      <c r="G21" s="6"/>
      <c r="H21" s="6"/>
      <c r="I21" s="6">
        <v>7.3</v>
      </c>
      <c r="J21" s="6"/>
      <c r="K21" s="6"/>
      <c r="L21" s="6"/>
      <c r="M21" s="6"/>
    </row>
    <row r="22" spans="1:13">
      <c r="A22" s="1">
        <f t="shared" si="0"/>
        <v>19</v>
      </c>
      <c r="B22" s="6"/>
      <c r="C22" s="6">
        <v>9.8000000000000007</v>
      </c>
      <c r="D22" s="6"/>
      <c r="E22" s="6"/>
      <c r="F22" s="6"/>
      <c r="G22" s="6">
        <v>7.9</v>
      </c>
      <c r="H22" s="6">
        <v>4.7</v>
      </c>
      <c r="I22" s="6"/>
      <c r="J22" s="6"/>
      <c r="K22" s="6"/>
      <c r="L22" s="6">
        <v>12.4</v>
      </c>
      <c r="M22" s="6"/>
    </row>
    <row r="23" spans="1:13">
      <c r="A23" s="1">
        <f t="shared" si="0"/>
        <v>20</v>
      </c>
      <c r="B23" s="6">
        <v>7.3</v>
      </c>
      <c r="C23" s="6"/>
      <c r="D23" s="6"/>
      <c r="E23" s="6">
        <v>12.4</v>
      </c>
      <c r="F23" s="6">
        <v>5.6</v>
      </c>
      <c r="G23" s="6"/>
      <c r="H23" s="6"/>
      <c r="I23" s="6"/>
      <c r="J23" s="6">
        <v>11.7</v>
      </c>
      <c r="K23" s="6">
        <v>9.1999999999999993</v>
      </c>
      <c r="L23" s="6"/>
      <c r="M23" s="6"/>
    </row>
    <row r="24" spans="1:13">
      <c r="A24" s="1">
        <f t="shared" si="0"/>
        <v>21</v>
      </c>
      <c r="B24" s="6"/>
      <c r="C24" s="6"/>
      <c r="D24" s="6">
        <v>3.3</v>
      </c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1">
        <f t="shared" si="0"/>
        <v>22</v>
      </c>
      <c r="B25" s="10"/>
      <c r="C25" s="6">
        <v>7.5</v>
      </c>
      <c r="D25" s="10"/>
      <c r="E25" s="6"/>
      <c r="F25" s="6"/>
      <c r="G25" s="6">
        <v>21.9</v>
      </c>
      <c r="H25" s="6">
        <v>9.6999999999999993</v>
      </c>
      <c r="I25" s="6"/>
      <c r="J25" s="6"/>
      <c r="K25" s="6"/>
      <c r="L25" s="6">
        <v>5.9</v>
      </c>
      <c r="M25" s="6"/>
    </row>
    <row r="26" spans="1:13">
      <c r="A26" s="1">
        <f t="shared" si="0"/>
        <v>23</v>
      </c>
      <c r="B26" s="6">
        <v>10.199999999999999</v>
      </c>
      <c r="C26" s="6"/>
      <c r="D26" s="6"/>
      <c r="E26" s="6">
        <v>11.4</v>
      </c>
      <c r="F26" s="6">
        <v>7</v>
      </c>
      <c r="G26" s="6"/>
      <c r="H26" s="6"/>
      <c r="I26" s="6"/>
      <c r="J26" s="6">
        <v>6.4</v>
      </c>
      <c r="K26" s="6">
        <v>9.3000000000000007</v>
      </c>
      <c r="L26" s="6"/>
      <c r="M26" s="6"/>
    </row>
    <row r="27" spans="1:13">
      <c r="A27" s="1">
        <f t="shared" si="0"/>
        <v>24</v>
      </c>
      <c r="B27" s="6"/>
      <c r="C27" s="6"/>
      <c r="D27" s="6">
        <v>6.8</v>
      </c>
      <c r="E27" s="6"/>
      <c r="F27" s="6"/>
      <c r="G27" s="6"/>
      <c r="H27" s="6"/>
      <c r="I27" s="6">
        <v>19.7</v>
      </c>
      <c r="J27" s="6"/>
      <c r="K27" s="6"/>
      <c r="L27" s="6"/>
      <c r="M27" s="6"/>
    </row>
    <row r="28" spans="1:13">
      <c r="A28" s="1">
        <f t="shared" si="0"/>
        <v>25</v>
      </c>
      <c r="B28" s="6"/>
      <c r="C28" s="6">
        <v>8.6</v>
      </c>
      <c r="D28" s="6"/>
      <c r="E28" s="6"/>
      <c r="F28" s="6"/>
      <c r="G28" s="6">
        <v>5.2</v>
      </c>
      <c r="H28" s="6">
        <v>11.6</v>
      </c>
      <c r="I28" s="6"/>
      <c r="J28" s="6"/>
      <c r="K28" s="6"/>
      <c r="L28" s="6">
        <v>4.4000000000000004</v>
      </c>
      <c r="M28" s="6">
        <v>9.3000000000000007</v>
      </c>
    </row>
    <row r="29" spans="1:13">
      <c r="A29" s="1">
        <f t="shared" si="0"/>
        <v>26</v>
      </c>
      <c r="B29" s="6">
        <v>7.6</v>
      </c>
      <c r="C29" s="6"/>
      <c r="D29" s="6"/>
      <c r="E29" s="6">
        <v>8.6999999999999993</v>
      </c>
      <c r="F29" s="6">
        <v>12</v>
      </c>
      <c r="G29" s="6"/>
      <c r="H29" s="6"/>
      <c r="I29" s="6">
        <v>20.9</v>
      </c>
      <c r="J29" s="6">
        <v>9.1999999999999993</v>
      </c>
      <c r="K29" s="6">
        <v>4.5</v>
      </c>
      <c r="L29" s="6"/>
      <c r="M29" s="6"/>
    </row>
    <row r="30" spans="1:13">
      <c r="A30" s="1">
        <f t="shared" si="0"/>
        <v>27</v>
      </c>
      <c r="B30" s="6"/>
      <c r="C30" s="10"/>
      <c r="D30" s="6">
        <v>10.3</v>
      </c>
      <c r="E30" s="6"/>
      <c r="F30" s="6"/>
      <c r="G30" s="6"/>
      <c r="H30" s="6"/>
      <c r="I30" s="6">
        <v>19.100000000000001</v>
      </c>
      <c r="J30" s="6"/>
      <c r="K30" s="6"/>
      <c r="L30" s="6"/>
      <c r="M30" s="6">
        <v>4.9000000000000004</v>
      </c>
    </row>
    <row r="31" spans="1:13">
      <c r="A31" s="1">
        <f t="shared" si="0"/>
        <v>28</v>
      </c>
      <c r="B31" s="6">
        <v>3.5</v>
      </c>
      <c r="C31" s="6">
        <v>10.5</v>
      </c>
      <c r="D31" s="6"/>
      <c r="E31" s="6"/>
      <c r="F31" s="6"/>
      <c r="G31" s="6">
        <v>2.9</v>
      </c>
      <c r="H31" s="6">
        <v>6.8</v>
      </c>
      <c r="I31" s="6"/>
      <c r="J31" s="6"/>
      <c r="K31" s="6"/>
      <c r="L31" s="6">
        <v>7.5</v>
      </c>
      <c r="M31" s="6">
        <v>5.8</v>
      </c>
    </row>
    <row r="32" spans="1:13">
      <c r="A32" s="1">
        <f t="shared" si="0"/>
        <v>29</v>
      </c>
      <c r="B32" s="6">
        <v>6</v>
      </c>
      <c r="C32" s="6"/>
      <c r="D32" s="6"/>
      <c r="E32" s="6">
        <v>8.5</v>
      </c>
      <c r="F32" s="6">
        <v>15.8</v>
      </c>
      <c r="G32" s="6"/>
      <c r="H32" s="6"/>
      <c r="I32" s="6"/>
      <c r="J32" s="6">
        <v>17.899999999999999</v>
      </c>
      <c r="K32" s="6">
        <v>6.6</v>
      </c>
      <c r="L32" s="6"/>
      <c r="M32" s="6"/>
    </row>
    <row r="33" spans="1:14">
      <c r="A33" s="1">
        <f t="shared" si="0"/>
        <v>30</v>
      </c>
      <c r="B33" s="6">
        <v>5.6</v>
      </c>
      <c r="C33" s="3"/>
      <c r="D33" s="6">
        <v>11.6</v>
      </c>
      <c r="E33" s="4"/>
      <c r="F33" s="6"/>
      <c r="G33" s="6"/>
      <c r="H33" s="6"/>
      <c r="I33" s="6">
        <v>3.8</v>
      </c>
      <c r="J33" s="6"/>
      <c r="K33" s="6"/>
      <c r="L33" s="6"/>
      <c r="M33" s="6"/>
    </row>
    <row r="34" spans="1:14">
      <c r="A34" s="1">
        <f t="shared" si="0"/>
        <v>31</v>
      </c>
      <c r="B34" s="6">
        <v>9.1</v>
      </c>
      <c r="C34" s="3"/>
      <c r="D34" s="6"/>
      <c r="E34" s="3"/>
      <c r="F34" s="6"/>
      <c r="G34" s="6"/>
      <c r="H34" s="6">
        <v>10</v>
      </c>
      <c r="I34" s="6"/>
      <c r="J34" s="6"/>
      <c r="K34" s="6"/>
      <c r="L34" s="6"/>
      <c r="M34" s="6">
        <v>4.7</v>
      </c>
    </row>
    <row r="35" spans="1:14">
      <c r="A35" s="1" t="s">
        <v>2</v>
      </c>
      <c r="B35" s="5">
        <f>MAX(B4:B34)</f>
        <v>11</v>
      </c>
      <c r="C35" s="5">
        <f t="shared" ref="C35:M35" si="1">MAX(C4:C34)</f>
        <v>17.5</v>
      </c>
      <c r="D35" s="5">
        <f>MAX(D4:D34)</f>
        <v>16.7</v>
      </c>
      <c r="E35" s="5">
        <v>11.5</v>
      </c>
      <c r="F35" s="5">
        <f t="shared" si="1"/>
        <v>15.8</v>
      </c>
      <c r="G35" s="5">
        <f t="shared" si="1"/>
        <v>21.9</v>
      </c>
      <c r="H35" s="5">
        <f>MAX(H4:H34)</f>
        <v>16.7</v>
      </c>
      <c r="I35" s="5">
        <f>MAX(I4:I34)</f>
        <v>21.5</v>
      </c>
      <c r="J35" s="5">
        <f t="shared" si="1"/>
        <v>17.899999999999999</v>
      </c>
      <c r="K35" s="5">
        <f>MAX(K4:K34)</f>
        <v>16.7</v>
      </c>
      <c r="L35" s="5">
        <f t="shared" si="1"/>
        <v>12.4</v>
      </c>
      <c r="M35" s="5">
        <f t="shared" si="1"/>
        <v>27.1</v>
      </c>
      <c r="N35" s="5"/>
    </row>
    <row r="37" spans="1:14">
      <c r="A37" s="1" t="s">
        <v>3</v>
      </c>
      <c r="B37" s="1">
        <f>MAX(B4:M34)</f>
        <v>27.1</v>
      </c>
      <c r="D37" s="1" t="s">
        <v>4</v>
      </c>
      <c r="E37" s="5">
        <f>AVERAGE(B4:M34)</f>
        <v>9.5975609756097562</v>
      </c>
      <c r="G37" s="1" t="s">
        <v>5</v>
      </c>
      <c r="H37" s="5">
        <f>STDEV(B4:M34)</f>
        <v>4.4638523283097529</v>
      </c>
      <c r="J37" s="1" t="s">
        <v>6</v>
      </c>
      <c r="K37" s="1">
        <f>COUNT(B4:M34)</f>
        <v>123</v>
      </c>
      <c r="M37" s="1" t="s">
        <v>18</v>
      </c>
      <c r="N37" s="5">
        <f xml:space="preserve"> K37/122*100</f>
        <v>100.81967213114753</v>
      </c>
    </row>
    <row r="39" spans="1:14">
      <c r="C39" s="1" t="s">
        <v>15</v>
      </c>
      <c r="D39" s="5">
        <f xml:space="preserve"> COUNT(B4:D34)/30*100</f>
        <v>100</v>
      </c>
      <c r="F39" s="1" t="s">
        <v>17</v>
      </c>
      <c r="G39" s="5">
        <f>COUNT(E4:G34)/30*100</f>
        <v>100</v>
      </c>
      <c r="I39" s="1" t="s">
        <v>16</v>
      </c>
      <c r="J39" s="5">
        <f xml:space="preserve"> COUNT(H4:J34)/31*100</f>
        <v>106.45161290322579</v>
      </c>
      <c r="L39" s="1" t="s">
        <v>19</v>
      </c>
      <c r="M39" s="5">
        <f>COUNT(K4:M34)/31*100</f>
        <v>96.774193548387103</v>
      </c>
    </row>
    <row r="41" spans="1:14">
      <c r="A41" s="1" t="s">
        <v>22</v>
      </c>
      <c r="C41" s="7">
        <f>PERCENTILE(B4:M34,0.98)</f>
        <v>21.236000000000001</v>
      </c>
    </row>
    <row r="42" spans="1:14">
      <c r="A42" s="1" t="s">
        <v>21</v>
      </c>
      <c r="B42" s="6">
        <f t="shared" ref="B42:G42" si="2">COUNT(B4:B34)/10*100</f>
        <v>90</v>
      </c>
      <c r="C42" s="6">
        <f t="shared" si="2"/>
        <v>110.00000000000001</v>
      </c>
      <c r="D42" s="6">
        <f t="shared" si="2"/>
        <v>100</v>
      </c>
      <c r="E42" s="6">
        <f t="shared" si="2"/>
        <v>100</v>
      </c>
      <c r="F42" s="6">
        <f t="shared" si="2"/>
        <v>100</v>
      </c>
      <c r="G42" s="6">
        <f t="shared" si="2"/>
        <v>100</v>
      </c>
      <c r="H42" s="6">
        <f>COUNT(H4:H34)/11*100</f>
        <v>100</v>
      </c>
      <c r="I42" s="6">
        <f>COUNT(I4:I34)/10*100</f>
        <v>90</v>
      </c>
      <c r="J42" s="6">
        <f>COUNT(J4:J34)/10*100</f>
        <v>130</v>
      </c>
      <c r="K42" s="6">
        <f>COUNT(K4:K34)/10*100</f>
        <v>100</v>
      </c>
      <c r="L42" s="6">
        <f>COUNT(L4:L34)/10*100</f>
        <v>100</v>
      </c>
      <c r="M42" s="6">
        <f>COUNT(M4:M34)/11*100</f>
        <v>90.909090909090907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AD42"/>
  <sheetViews>
    <sheetView workbookViewId="0">
      <pane xSplit="1" ySplit="3" topLeftCell="B4" activePane="bottomRight" state="frozen"/>
      <selection activeCell="B4" sqref="B4:M34"/>
      <selection pane="topRight" activeCell="B4" sqref="B4:M34"/>
      <selection pane="bottomLeft" activeCell="B4" sqref="B4:M34"/>
      <selection pane="bottomRight" activeCell="C18" sqref="C18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11</v>
      </c>
    </row>
    <row r="2" spans="1:13">
      <c r="E2" s="1" t="s">
        <v>1</v>
      </c>
    </row>
    <row r="3" spans="1:13">
      <c r="B3" s="2">
        <v>40179</v>
      </c>
      <c r="C3" s="2">
        <v>40218</v>
      </c>
      <c r="D3" s="2">
        <v>40238</v>
      </c>
      <c r="E3" s="2">
        <v>40269</v>
      </c>
      <c r="F3" s="2">
        <v>40299</v>
      </c>
      <c r="G3" s="2">
        <v>40330</v>
      </c>
      <c r="H3" s="2">
        <v>40360</v>
      </c>
      <c r="I3" s="2">
        <v>40391</v>
      </c>
      <c r="J3" s="2">
        <v>40422</v>
      </c>
      <c r="K3" s="2">
        <v>40452</v>
      </c>
      <c r="L3" s="2">
        <v>40483</v>
      </c>
      <c r="M3" s="2">
        <v>40513</v>
      </c>
    </row>
    <row r="4" spans="1:13">
      <c r="A4" s="1">
        <v>1</v>
      </c>
      <c r="B4" s="3"/>
      <c r="C4" s="6">
        <v>14.4</v>
      </c>
      <c r="D4" s="3"/>
      <c r="E4" s="3"/>
      <c r="F4" s="6"/>
      <c r="G4" s="6">
        <v>8.1999999999999993</v>
      </c>
      <c r="H4" s="6">
        <v>5.0999999999999996</v>
      </c>
      <c r="I4" s="6"/>
      <c r="J4" s="6"/>
      <c r="K4" s="6"/>
      <c r="L4" s="6">
        <v>9.3000000000000007</v>
      </c>
      <c r="M4" s="6">
        <v>7</v>
      </c>
    </row>
    <row r="5" spans="1:13">
      <c r="A5" s="1">
        <f t="shared" ref="A5:A34" si="0">+A4+1</f>
        <v>2</v>
      </c>
      <c r="B5" s="6">
        <v>8.6999999999999993</v>
      </c>
      <c r="C5" s="3"/>
      <c r="D5" s="3"/>
      <c r="E5" s="6">
        <v>8.3000000000000007</v>
      </c>
      <c r="F5" s="6">
        <v>12.1</v>
      </c>
      <c r="G5" s="6"/>
      <c r="H5" s="6"/>
      <c r="I5" s="6"/>
      <c r="J5" s="6">
        <v>10.199999999999999</v>
      </c>
      <c r="K5" s="6">
        <v>9.1</v>
      </c>
      <c r="L5" s="6"/>
      <c r="M5" s="6"/>
    </row>
    <row r="6" spans="1:13">
      <c r="A6" s="1">
        <f t="shared" si="0"/>
        <v>3</v>
      </c>
      <c r="B6" s="3"/>
      <c r="C6" s="4"/>
      <c r="D6" s="6">
        <v>9.1999999999999993</v>
      </c>
      <c r="E6" s="6"/>
      <c r="F6" s="6"/>
      <c r="G6" s="6"/>
      <c r="H6" s="6"/>
      <c r="I6" s="6">
        <v>19.399999999999999</v>
      </c>
      <c r="J6" s="6"/>
      <c r="K6" s="6"/>
      <c r="L6" s="6"/>
      <c r="M6" s="6"/>
    </row>
    <row r="7" spans="1:13">
      <c r="A7" s="1">
        <f t="shared" si="0"/>
        <v>4</v>
      </c>
      <c r="B7" s="3"/>
      <c r="C7" s="6">
        <v>10.8</v>
      </c>
      <c r="D7" s="6"/>
      <c r="E7" s="6"/>
      <c r="F7" s="6"/>
      <c r="G7" s="6">
        <v>4.0999999999999996</v>
      </c>
      <c r="H7" s="6">
        <v>6.5</v>
      </c>
      <c r="I7" s="6"/>
      <c r="J7" s="6"/>
      <c r="K7" s="6"/>
      <c r="L7" s="6">
        <v>5.4</v>
      </c>
      <c r="M7" s="6">
        <v>6.9</v>
      </c>
    </row>
    <row r="8" spans="1:13">
      <c r="A8" s="1">
        <f t="shared" si="0"/>
        <v>5</v>
      </c>
      <c r="B8" s="6">
        <v>12.2</v>
      </c>
      <c r="C8" s="6"/>
      <c r="D8" s="6"/>
      <c r="E8" s="6">
        <v>5.7</v>
      </c>
      <c r="F8" s="6">
        <v>13.9</v>
      </c>
      <c r="G8" s="6"/>
      <c r="H8" s="6"/>
      <c r="I8" s="6"/>
      <c r="J8" s="6">
        <v>9.1999999999999993</v>
      </c>
      <c r="K8" s="6"/>
      <c r="L8" s="6"/>
      <c r="M8" s="6"/>
    </row>
    <row r="9" spans="1:13">
      <c r="A9" s="1">
        <f t="shared" si="0"/>
        <v>6</v>
      </c>
      <c r="B9" s="6"/>
      <c r="C9" s="6"/>
      <c r="D9" s="6">
        <v>17.100000000000001</v>
      </c>
      <c r="E9" s="6"/>
      <c r="F9" s="6"/>
      <c r="G9" s="6"/>
      <c r="H9" s="6"/>
      <c r="I9" s="6">
        <v>12.6</v>
      </c>
      <c r="J9" s="6"/>
      <c r="K9" s="6"/>
      <c r="L9" s="6"/>
      <c r="M9" s="6"/>
    </row>
    <row r="10" spans="1:13">
      <c r="A10" s="1">
        <f t="shared" si="0"/>
        <v>7</v>
      </c>
      <c r="B10" s="6"/>
      <c r="C10" s="6">
        <v>12.3</v>
      </c>
      <c r="D10" s="6"/>
      <c r="E10" s="6"/>
      <c r="F10" s="6"/>
      <c r="G10" s="6">
        <v>14.3</v>
      </c>
      <c r="H10" s="6">
        <v>12.3</v>
      </c>
      <c r="I10" s="6"/>
      <c r="J10" s="6"/>
      <c r="K10" s="6"/>
      <c r="L10" s="6">
        <v>9</v>
      </c>
      <c r="M10" s="6">
        <v>7.8</v>
      </c>
    </row>
    <row r="11" spans="1:13">
      <c r="A11" s="1">
        <f t="shared" si="0"/>
        <v>8</v>
      </c>
      <c r="B11" s="6">
        <v>7.4</v>
      </c>
      <c r="C11" s="6"/>
      <c r="D11" s="6"/>
      <c r="E11" s="6">
        <v>4.8</v>
      </c>
      <c r="F11" s="6">
        <v>10.1</v>
      </c>
      <c r="G11" s="6"/>
      <c r="H11" s="6"/>
      <c r="I11" s="6"/>
      <c r="J11" s="6">
        <v>4.5</v>
      </c>
      <c r="K11" s="6"/>
      <c r="L11" s="6"/>
      <c r="M11" s="6"/>
    </row>
    <row r="12" spans="1:13">
      <c r="A12" s="1">
        <f t="shared" si="0"/>
        <v>9</v>
      </c>
      <c r="B12" s="6"/>
      <c r="C12" s="10"/>
      <c r="D12" s="6">
        <v>12.3</v>
      </c>
      <c r="E12" s="6"/>
      <c r="F12" s="6"/>
      <c r="G12" s="6"/>
      <c r="H12" s="6"/>
      <c r="I12" s="6">
        <v>6.3</v>
      </c>
      <c r="J12" s="6"/>
      <c r="K12" s="6"/>
      <c r="L12" s="6"/>
      <c r="M12" s="6"/>
    </row>
    <row r="13" spans="1:13">
      <c r="A13" s="1">
        <f t="shared" si="0"/>
        <v>10</v>
      </c>
      <c r="B13" s="6"/>
      <c r="C13" s="6"/>
      <c r="D13" s="6"/>
      <c r="E13" s="6"/>
      <c r="F13" s="6"/>
      <c r="G13" s="6">
        <v>16.2</v>
      </c>
      <c r="H13" s="6">
        <v>11.3</v>
      </c>
      <c r="I13" s="6"/>
      <c r="J13" s="6"/>
      <c r="K13" s="6"/>
      <c r="L13" s="6">
        <v>11.5</v>
      </c>
      <c r="M13" s="6">
        <v>13</v>
      </c>
    </row>
    <row r="14" spans="1:13">
      <c r="A14" s="1">
        <f t="shared" si="0"/>
        <v>11</v>
      </c>
      <c r="B14" s="11"/>
      <c r="C14" s="6"/>
      <c r="D14" s="6"/>
      <c r="E14" s="6">
        <v>10.1</v>
      </c>
      <c r="F14" s="6">
        <v>11.5</v>
      </c>
      <c r="G14" s="6"/>
      <c r="H14" s="6"/>
      <c r="I14" s="6"/>
      <c r="J14" s="6">
        <v>7.1</v>
      </c>
      <c r="K14" s="6"/>
      <c r="L14" s="6"/>
      <c r="M14" s="6"/>
    </row>
    <row r="15" spans="1:13">
      <c r="A15" s="1">
        <f t="shared" si="0"/>
        <v>12</v>
      </c>
      <c r="B15" s="6"/>
      <c r="C15" s="6"/>
      <c r="D15" s="6">
        <v>6.3</v>
      </c>
      <c r="E15" s="6"/>
      <c r="F15" s="6"/>
      <c r="G15" s="6"/>
      <c r="H15" s="6"/>
      <c r="I15" s="6">
        <v>5.5</v>
      </c>
      <c r="J15" s="6"/>
      <c r="K15" s="6"/>
      <c r="L15" s="6"/>
      <c r="M15" s="6"/>
    </row>
    <row r="16" spans="1:13">
      <c r="A16" s="1">
        <f t="shared" si="0"/>
        <v>13</v>
      </c>
      <c r="B16" s="6">
        <v>14</v>
      </c>
      <c r="C16" s="6">
        <v>6.4</v>
      </c>
      <c r="D16" s="6"/>
      <c r="E16" s="6"/>
      <c r="F16" s="6"/>
      <c r="G16" s="6">
        <v>13.5</v>
      </c>
      <c r="H16" s="6">
        <v>15.5</v>
      </c>
      <c r="I16" s="6"/>
      <c r="J16" s="6"/>
      <c r="K16" s="6"/>
      <c r="L16" s="6">
        <v>8.6</v>
      </c>
      <c r="M16" s="6">
        <v>4.3</v>
      </c>
    </row>
    <row r="17" spans="1:13">
      <c r="A17" s="1">
        <f t="shared" si="0"/>
        <v>14</v>
      </c>
      <c r="B17" s="6">
        <v>16.2</v>
      </c>
      <c r="C17" s="6"/>
      <c r="D17" s="6"/>
      <c r="E17" s="6">
        <v>5.9</v>
      </c>
      <c r="F17" s="6">
        <v>10.3</v>
      </c>
      <c r="G17" s="6"/>
      <c r="H17" s="6"/>
      <c r="I17" s="6"/>
      <c r="J17" s="6">
        <v>12.2</v>
      </c>
      <c r="K17" s="6">
        <v>10.8</v>
      </c>
      <c r="L17" s="6"/>
      <c r="M17" s="6"/>
    </row>
    <row r="18" spans="1:13">
      <c r="A18" s="1">
        <f t="shared" si="0"/>
        <v>15</v>
      </c>
      <c r="B18" s="6"/>
      <c r="C18" s="6"/>
      <c r="D18" s="6">
        <v>6</v>
      </c>
      <c r="E18" s="6"/>
      <c r="F18" s="6"/>
      <c r="G18" s="6"/>
      <c r="H18" s="6"/>
      <c r="I18" s="6">
        <v>5.9</v>
      </c>
      <c r="J18" s="6"/>
      <c r="K18" s="6">
        <v>7.9</v>
      </c>
      <c r="L18" s="6"/>
      <c r="M18" s="6"/>
    </row>
    <row r="19" spans="1:13">
      <c r="A19" s="1">
        <f t="shared" si="0"/>
        <v>16</v>
      </c>
      <c r="B19" s="6"/>
      <c r="C19" s="6">
        <v>5.4</v>
      </c>
      <c r="D19" s="6"/>
      <c r="E19" s="6"/>
      <c r="F19" s="6"/>
      <c r="G19" s="6">
        <v>12.8</v>
      </c>
      <c r="H19" s="6">
        <v>10.5</v>
      </c>
      <c r="I19" s="6"/>
      <c r="J19" s="6"/>
      <c r="K19" s="6"/>
      <c r="L19" s="6">
        <v>7.1</v>
      </c>
      <c r="M19" s="6">
        <v>4.3</v>
      </c>
    </row>
    <row r="20" spans="1:13">
      <c r="A20" s="1">
        <f t="shared" si="0"/>
        <v>17</v>
      </c>
      <c r="B20" s="6">
        <v>9.1</v>
      </c>
      <c r="C20" s="6"/>
      <c r="D20" s="6"/>
      <c r="E20" s="6">
        <v>10.3</v>
      </c>
      <c r="F20" s="6">
        <v>8.6999999999999993</v>
      </c>
      <c r="G20" s="6"/>
      <c r="H20" s="6"/>
      <c r="I20" s="6"/>
      <c r="J20" s="6">
        <v>6.9</v>
      </c>
      <c r="K20" s="6">
        <v>16.399999999999999</v>
      </c>
      <c r="L20" s="6"/>
      <c r="M20" s="6"/>
    </row>
    <row r="21" spans="1:13">
      <c r="A21" s="1">
        <f t="shared" si="0"/>
        <v>18</v>
      </c>
      <c r="B21" s="6"/>
      <c r="C21" s="6"/>
      <c r="D21" s="6">
        <v>14.3</v>
      </c>
      <c r="E21" s="6"/>
      <c r="F21" s="6"/>
      <c r="G21" s="6"/>
      <c r="H21" s="6"/>
      <c r="I21" s="6">
        <v>5.0999999999999996</v>
      </c>
      <c r="J21" s="6"/>
      <c r="K21" s="6"/>
      <c r="L21" s="6"/>
      <c r="M21" s="6"/>
    </row>
    <row r="22" spans="1:13">
      <c r="A22" s="1">
        <f t="shared" si="0"/>
        <v>19</v>
      </c>
      <c r="B22" s="10"/>
      <c r="C22" s="6">
        <v>17.600000000000001</v>
      </c>
      <c r="D22" s="6"/>
      <c r="E22" s="6"/>
      <c r="F22" s="6"/>
      <c r="G22" s="6">
        <v>8.9</v>
      </c>
      <c r="H22" s="6">
        <v>10</v>
      </c>
      <c r="I22" s="6"/>
      <c r="J22" s="6"/>
      <c r="K22" s="6"/>
      <c r="L22" s="6">
        <v>15.6</v>
      </c>
      <c r="M22" s="6">
        <v>9.8000000000000007</v>
      </c>
    </row>
    <row r="23" spans="1:13">
      <c r="A23" s="1">
        <f t="shared" si="0"/>
        <v>20</v>
      </c>
      <c r="B23" s="6">
        <v>7.6</v>
      </c>
      <c r="C23" s="6"/>
      <c r="D23" s="6"/>
      <c r="E23" s="6">
        <v>15.3</v>
      </c>
      <c r="F23" s="6">
        <v>6.4</v>
      </c>
      <c r="G23" s="6"/>
      <c r="H23" s="6"/>
      <c r="I23" s="6"/>
      <c r="J23" s="6">
        <v>11.9</v>
      </c>
      <c r="K23" s="6">
        <v>10.7</v>
      </c>
      <c r="L23" s="6"/>
      <c r="M23" s="6"/>
    </row>
    <row r="24" spans="1:13">
      <c r="A24" s="1">
        <f t="shared" si="0"/>
        <v>21</v>
      </c>
      <c r="B24" s="6"/>
      <c r="C24" s="6"/>
      <c r="D24" s="6">
        <v>4.5</v>
      </c>
      <c r="E24" s="6"/>
      <c r="F24" s="6"/>
      <c r="G24" s="6"/>
      <c r="H24" s="6"/>
      <c r="I24" s="6">
        <v>3.5</v>
      </c>
      <c r="J24" s="6"/>
      <c r="K24" s="6"/>
      <c r="L24" s="6"/>
      <c r="M24" s="6"/>
    </row>
    <row r="25" spans="1:13">
      <c r="A25" s="1">
        <f t="shared" si="0"/>
        <v>22</v>
      </c>
      <c r="B25" s="6"/>
      <c r="C25" s="6">
        <v>7.4</v>
      </c>
      <c r="D25" s="6"/>
      <c r="E25" s="6"/>
      <c r="F25" s="6"/>
      <c r="G25" s="6"/>
      <c r="H25" s="6">
        <v>11.2</v>
      </c>
      <c r="I25" s="6"/>
      <c r="J25" s="6"/>
      <c r="K25" s="6">
        <v>16.399999999999999</v>
      </c>
      <c r="L25" s="6">
        <v>5.4</v>
      </c>
      <c r="M25" s="6">
        <v>14.4</v>
      </c>
    </row>
    <row r="26" spans="1:13">
      <c r="A26" s="1">
        <f t="shared" si="0"/>
        <v>23</v>
      </c>
      <c r="B26" s="6">
        <v>9.5</v>
      </c>
      <c r="C26" s="6"/>
      <c r="D26" s="6"/>
      <c r="E26" s="6">
        <v>8.9</v>
      </c>
      <c r="F26" s="6">
        <v>10.6</v>
      </c>
      <c r="G26" s="6"/>
      <c r="H26" s="6"/>
      <c r="I26" s="6"/>
      <c r="J26" s="6">
        <v>7.7</v>
      </c>
      <c r="K26" s="6">
        <v>11.5</v>
      </c>
      <c r="L26" s="6"/>
      <c r="M26" s="6"/>
    </row>
    <row r="27" spans="1:13">
      <c r="A27" s="1">
        <f t="shared" si="0"/>
        <v>24</v>
      </c>
      <c r="B27" s="6"/>
      <c r="C27" s="6"/>
      <c r="D27" s="6">
        <v>12.2</v>
      </c>
      <c r="E27" s="6"/>
      <c r="F27" s="6"/>
      <c r="G27" s="6"/>
      <c r="H27" s="6"/>
      <c r="I27" s="6">
        <v>14</v>
      </c>
      <c r="J27" s="6"/>
      <c r="K27" s="6"/>
      <c r="L27" s="6"/>
      <c r="M27" s="6"/>
    </row>
    <row r="28" spans="1:13">
      <c r="A28" s="1">
        <f t="shared" si="0"/>
        <v>25</v>
      </c>
      <c r="B28" s="10"/>
      <c r="C28" s="6">
        <v>5.0999999999999996</v>
      </c>
      <c r="D28" s="6"/>
      <c r="E28" s="6"/>
      <c r="F28" s="6"/>
      <c r="G28" s="6">
        <v>10.8</v>
      </c>
      <c r="H28" s="6">
        <v>5.8</v>
      </c>
      <c r="I28" s="6"/>
      <c r="J28" s="6"/>
      <c r="K28" s="6"/>
      <c r="L28" s="6">
        <v>3.1</v>
      </c>
      <c r="M28" s="6">
        <v>9.5</v>
      </c>
    </row>
    <row r="29" spans="1:13">
      <c r="A29" s="1">
        <f t="shared" si="0"/>
        <v>26</v>
      </c>
      <c r="B29" s="6">
        <v>7.3</v>
      </c>
      <c r="C29" s="6"/>
      <c r="D29" s="6"/>
      <c r="E29" s="6">
        <v>7.2</v>
      </c>
      <c r="F29" s="6">
        <v>11.3</v>
      </c>
      <c r="G29" s="6"/>
      <c r="H29" s="6"/>
      <c r="I29" s="6"/>
      <c r="J29" s="6">
        <v>7.4</v>
      </c>
      <c r="K29" s="6">
        <v>5.0999999999999996</v>
      </c>
      <c r="L29" s="6"/>
      <c r="M29" s="6"/>
    </row>
    <row r="30" spans="1:13">
      <c r="A30" s="1">
        <f t="shared" si="0"/>
        <v>27</v>
      </c>
      <c r="B30" s="6"/>
      <c r="C30" s="6"/>
      <c r="D30" s="6">
        <v>9.1999999999999993</v>
      </c>
      <c r="E30" s="6"/>
      <c r="F30" s="6"/>
      <c r="G30" s="6"/>
      <c r="H30" s="6"/>
      <c r="I30" s="6">
        <v>2.4</v>
      </c>
      <c r="J30" s="6"/>
      <c r="K30" s="6"/>
      <c r="L30" s="6"/>
      <c r="M30" s="6"/>
    </row>
    <row r="31" spans="1:13">
      <c r="A31" s="1">
        <f t="shared" si="0"/>
        <v>28</v>
      </c>
      <c r="B31" s="6"/>
      <c r="C31" s="6">
        <v>11</v>
      </c>
      <c r="D31" s="6"/>
      <c r="E31" s="6"/>
      <c r="F31" s="6"/>
      <c r="G31" s="6">
        <v>5.7</v>
      </c>
      <c r="H31" s="6">
        <v>8.1999999999999993</v>
      </c>
      <c r="I31" s="6"/>
      <c r="J31" s="6"/>
      <c r="K31" s="6"/>
      <c r="L31" s="6">
        <v>6.4</v>
      </c>
      <c r="M31" s="6">
        <v>14.9</v>
      </c>
    </row>
    <row r="32" spans="1:13">
      <c r="A32" s="1">
        <f t="shared" si="0"/>
        <v>29</v>
      </c>
      <c r="B32" s="6">
        <v>7.3</v>
      </c>
      <c r="C32" s="3"/>
      <c r="D32" s="6"/>
      <c r="E32" s="6">
        <v>10.199999999999999</v>
      </c>
      <c r="F32" s="6">
        <v>16.899999999999999</v>
      </c>
      <c r="G32" s="6"/>
      <c r="H32" s="6"/>
      <c r="I32" s="6"/>
      <c r="J32" s="6">
        <v>15.4</v>
      </c>
      <c r="K32" s="6">
        <v>6.9</v>
      </c>
      <c r="L32" s="6"/>
      <c r="M32" s="6"/>
    </row>
    <row r="33" spans="1:30">
      <c r="A33" s="1">
        <f t="shared" si="0"/>
        <v>30</v>
      </c>
      <c r="B33" s="3"/>
      <c r="C33" s="3"/>
      <c r="D33" s="6">
        <v>9.5</v>
      </c>
      <c r="E33" s="10"/>
      <c r="F33" s="6"/>
      <c r="G33" s="6"/>
      <c r="H33" s="6"/>
      <c r="I33" s="6">
        <v>2.5</v>
      </c>
      <c r="J33" s="6"/>
      <c r="K33" s="6">
        <v>10.1</v>
      </c>
      <c r="L33" s="6"/>
      <c r="M33" s="6"/>
    </row>
    <row r="34" spans="1:30">
      <c r="A34" s="1">
        <f t="shared" si="0"/>
        <v>31</v>
      </c>
      <c r="B34" s="3"/>
      <c r="C34" s="3"/>
      <c r="D34" s="3"/>
      <c r="E34" s="6"/>
      <c r="F34" s="6"/>
      <c r="G34" s="6"/>
      <c r="H34" s="6">
        <v>14.1</v>
      </c>
      <c r="I34" s="6"/>
      <c r="J34" s="6"/>
      <c r="K34" s="6"/>
      <c r="L34" s="6"/>
      <c r="M34" s="6">
        <v>6.5</v>
      </c>
    </row>
    <row r="35" spans="1:30">
      <c r="A35" s="1" t="s">
        <v>2</v>
      </c>
      <c r="B35" s="5">
        <f t="shared" ref="B35:M35" si="1">MAX(B4:B34)</f>
        <v>16.2</v>
      </c>
      <c r="C35" s="5">
        <f t="shared" si="1"/>
        <v>17.600000000000001</v>
      </c>
      <c r="D35" s="5">
        <f t="shared" si="1"/>
        <v>17.100000000000001</v>
      </c>
      <c r="E35" s="5">
        <f t="shared" si="1"/>
        <v>15.3</v>
      </c>
      <c r="F35" s="5">
        <f t="shared" si="1"/>
        <v>16.899999999999999</v>
      </c>
      <c r="G35" s="5">
        <f>MAX(G4:G34)</f>
        <v>16.2</v>
      </c>
      <c r="H35" s="5">
        <f>MAX(H4:H34)</f>
        <v>15.5</v>
      </c>
      <c r="I35" s="5">
        <f>MAX(I4:I34)</f>
        <v>19.399999999999999</v>
      </c>
      <c r="J35" s="5">
        <f t="shared" si="1"/>
        <v>15.4</v>
      </c>
      <c r="K35" s="5">
        <f t="shared" si="1"/>
        <v>16.399999999999999</v>
      </c>
      <c r="L35" s="5">
        <f t="shared" si="1"/>
        <v>15.6</v>
      </c>
      <c r="M35" s="5">
        <f t="shared" si="1"/>
        <v>14.9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7" spans="1:30">
      <c r="A37" s="1" t="s">
        <v>3</v>
      </c>
      <c r="B37" s="1">
        <f>MAX(B4:M34)</f>
        <v>19.399999999999999</v>
      </c>
      <c r="D37" s="1" t="s">
        <v>4</v>
      </c>
      <c r="E37" s="5">
        <f>AVERAGE(B4:M34)</f>
        <v>9.5683333333333334</v>
      </c>
      <c r="G37" s="1" t="s">
        <v>5</v>
      </c>
      <c r="H37" s="5">
        <f>STDEV(B4:M34)</f>
        <v>3.7347782567979859</v>
      </c>
      <c r="J37" s="1" t="s">
        <v>6</v>
      </c>
      <c r="K37" s="1">
        <f>COUNT(B4:M34)</f>
        <v>120</v>
      </c>
      <c r="M37" s="1" t="s">
        <v>18</v>
      </c>
      <c r="N37" s="5">
        <f xml:space="preserve"> K37/61*100</f>
        <v>196.72131147540983</v>
      </c>
    </row>
    <row r="39" spans="1:30">
      <c r="C39" s="1" t="s">
        <v>15</v>
      </c>
      <c r="D39" s="5">
        <f xml:space="preserve"> COUNT(B4:D34)/30*100</f>
        <v>96.666666666666671</v>
      </c>
      <c r="F39" s="1" t="s">
        <v>17</v>
      </c>
      <c r="G39" s="5">
        <f>COUNT(E4:G34)/30*100</f>
        <v>96.666666666666671</v>
      </c>
      <c r="I39" s="1" t="s">
        <v>16</v>
      </c>
      <c r="J39" s="5">
        <f xml:space="preserve"> COUNT(H4:J34)/31*100</f>
        <v>100</v>
      </c>
      <c r="L39" s="1" t="s">
        <v>19</v>
      </c>
      <c r="M39" s="5">
        <f>COUNT(K4:M34)/31*100</f>
        <v>100</v>
      </c>
    </row>
    <row r="41" spans="1:30">
      <c r="A41" s="1" t="s">
        <v>22</v>
      </c>
      <c r="C41" s="7">
        <f>PERCENTILE(B4:M34,0.98)</f>
        <v>17.024000000000001</v>
      </c>
    </row>
    <row r="42" spans="1:30">
      <c r="A42" s="1" t="s">
        <v>21</v>
      </c>
      <c r="B42" s="6">
        <f t="shared" ref="B42:G42" si="2">COUNT(B4:B34)/10*100</f>
        <v>100</v>
      </c>
      <c r="C42" s="6">
        <f t="shared" si="2"/>
        <v>90</v>
      </c>
      <c r="D42" s="6">
        <f t="shared" si="2"/>
        <v>100</v>
      </c>
      <c r="E42" s="6">
        <f t="shared" si="2"/>
        <v>100</v>
      </c>
      <c r="F42" s="6">
        <f t="shared" si="2"/>
        <v>100</v>
      </c>
      <c r="G42" s="6">
        <f t="shared" si="2"/>
        <v>90</v>
      </c>
      <c r="H42" s="6">
        <f>COUNT(H4:H34)/11*100</f>
        <v>100</v>
      </c>
      <c r="I42" s="6">
        <f>COUNT(I4:I34)/10*100</f>
        <v>100</v>
      </c>
      <c r="J42" s="6">
        <f>COUNT(J4:J34)/10*100</f>
        <v>100</v>
      </c>
      <c r="K42" s="6">
        <f>COUNT(K4:K34)/10*100</f>
        <v>100</v>
      </c>
      <c r="L42" s="6">
        <f>COUNT(L4:L34)/10*100</f>
        <v>100</v>
      </c>
      <c r="M42" s="6">
        <f>COUNT(M4:M34)/11*100</f>
        <v>100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Q42"/>
  <sheetViews>
    <sheetView workbookViewId="0">
      <pane xSplit="1" ySplit="3" topLeftCell="C4" activePane="bottomRight" state="frozen"/>
      <selection activeCell="B4" sqref="B4:K29"/>
      <selection pane="topRight" activeCell="B4" sqref="B4:K29"/>
      <selection pane="bottomLeft" activeCell="B4" sqref="B4:K29"/>
      <selection pane="bottomRight" activeCell="E24" sqref="E24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12</v>
      </c>
    </row>
    <row r="2" spans="1:13">
      <c r="E2" s="1" t="s">
        <v>1</v>
      </c>
    </row>
    <row r="3" spans="1:13">
      <c r="B3" s="2">
        <v>40179</v>
      </c>
      <c r="C3" s="2">
        <v>40218</v>
      </c>
      <c r="D3" s="2">
        <v>40238</v>
      </c>
      <c r="E3" s="2">
        <v>40269</v>
      </c>
      <c r="F3" s="2">
        <v>40299</v>
      </c>
      <c r="G3" s="2">
        <v>40330</v>
      </c>
      <c r="H3" s="2">
        <v>40360</v>
      </c>
      <c r="I3" s="2">
        <v>40391</v>
      </c>
      <c r="J3" s="2">
        <v>40422</v>
      </c>
      <c r="K3" s="2">
        <v>40452</v>
      </c>
      <c r="L3" s="2">
        <v>40483</v>
      </c>
      <c r="M3" s="2">
        <v>40513</v>
      </c>
    </row>
    <row r="4" spans="1:13">
      <c r="A4" s="1">
        <v>1</v>
      </c>
      <c r="B4" s="3"/>
      <c r="C4" s="6">
        <v>12</v>
      </c>
      <c r="D4" s="3"/>
      <c r="E4" s="3"/>
      <c r="H4" s="1">
        <v>5.6</v>
      </c>
      <c r="L4" s="1">
        <v>10.3</v>
      </c>
      <c r="M4" s="1">
        <v>6.5</v>
      </c>
    </row>
    <row r="5" spans="1:13">
      <c r="A5" s="1">
        <f t="shared" ref="A5:A34" si="0">+A4+1</f>
        <v>2</v>
      </c>
      <c r="B5" s="6">
        <v>10</v>
      </c>
      <c r="C5" s="3"/>
      <c r="D5" s="3"/>
      <c r="E5" s="6">
        <v>8.6</v>
      </c>
      <c r="F5" s="1">
        <v>10.199999999999999</v>
      </c>
      <c r="G5" s="1">
        <v>10.7</v>
      </c>
      <c r="J5" s="1">
        <v>8.1</v>
      </c>
      <c r="K5" s="1">
        <v>18.899999999999999</v>
      </c>
    </row>
    <row r="6" spans="1:13">
      <c r="A6" s="1">
        <f t="shared" si="0"/>
        <v>3</v>
      </c>
      <c r="B6" s="6"/>
      <c r="C6" s="3"/>
      <c r="D6" s="1">
        <v>7.1</v>
      </c>
      <c r="E6" s="6"/>
      <c r="I6" s="1">
        <v>18.8</v>
      </c>
    </row>
    <row r="7" spans="1:13">
      <c r="A7" s="1">
        <f t="shared" si="0"/>
        <v>4</v>
      </c>
      <c r="B7" s="6"/>
      <c r="C7" s="6">
        <v>7.2</v>
      </c>
      <c r="E7" s="6"/>
      <c r="H7" s="1">
        <v>11.3</v>
      </c>
      <c r="L7" s="1">
        <v>6</v>
      </c>
      <c r="M7" s="1">
        <v>8.8000000000000007</v>
      </c>
    </row>
    <row r="8" spans="1:13">
      <c r="A8" s="1">
        <f t="shared" si="0"/>
        <v>5</v>
      </c>
      <c r="B8" s="6">
        <v>8.5</v>
      </c>
      <c r="C8" s="6"/>
      <c r="E8" s="6">
        <v>10</v>
      </c>
      <c r="F8" s="1">
        <v>10.199999999999999</v>
      </c>
      <c r="J8" s="1">
        <v>8.6999999999999993</v>
      </c>
      <c r="K8" s="1">
        <v>13.5</v>
      </c>
    </row>
    <row r="9" spans="1:13">
      <c r="A9" s="1">
        <f t="shared" si="0"/>
        <v>6</v>
      </c>
      <c r="B9" s="3"/>
      <c r="C9" s="6"/>
      <c r="D9" s="1">
        <v>14.9</v>
      </c>
      <c r="E9" s="6"/>
      <c r="I9" s="1">
        <v>6.9</v>
      </c>
    </row>
    <row r="10" spans="1:13">
      <c r="A10" s="1">
        <f t="shared" si="0"/>
        <v>7</v>
      </c>
      <c r="B10" s="3"/>
      <c r="C10" s="6">
        <v>7.5</v>
      </c>
      <c r="D10" s="8"/>
      <c r="E10" s="6"/>
      <c r="G10" s="1">
        <v>10.9</v>
      </c>
      <c r="H10" s="1">
        <v>9.3000000000000007</v>
      </c>
      <c r="L10" s="1">
        <v>6.2</v>
      </c>
      <c r="M10" s="1">
        <v>11.7</v>
      </c>
    </row>
    <row r="11" spans="1:13">
      <c r="A11" s="1">
        <f t="shared" si="0"/>
        <v>8</v>
      </c>
      <c r="B11" s="6">
        <v>5.4</v>
      </c>
      <c r="C11" s="6"/>
      <c r="D11" s="8"/>
      <c r="E11" s="6">
        <v>4.5</v>
      </c>
      <c r="F11" s="1">
        <v>4.0999999999999996</v>
      </c>
      <c r="J11" s="1">
        <v>6.7</v>
      </c>
      <c r="K11" s="1">
        <v>17.8</v>
      </c>
    </row>
    <row r="12" spans="1:13">
      <c r="A12" s="1">
        <f t="shared" si="0"/>
        <v>9</v>
      </c>
      <c r="B12" s="6"/>
      <c r="C12" s="6"/>
      <c r="D12" s="1">
        <v>11.2</v>
      </c>
      <c r="E12" s="6"/>
      <c r="I12" s="1">
        <v>8.5</v>
      </c>
    </row>
    <row r="13" spans="1:13">
      <c r="A13" s="1">
        <f t="shared" si="0"/>
        <v>10</v>
      </c>
      <c r="B13" s="6"/>
      <c r="C13" s="6">
        <v>9.8000000000000007</v>
      </c>
      <c r="D13" s="6"/>
      <c r="E13" s="6"/>
      <c r="G13" s="1">
        <v>10.4</v>
      </c>
      <c r="H13" s="1">
        <v>10.4</v>
      </c>
      <c r="L13" s="1">
        <v>9.4</v>
      </c>
      <c r="M13" s="1">
        <v>9.6</v>
      </c>
    </row>
    <row r="14" spans="1:13">
      <c r="A14" s="1">
        <f t="shared" si="0"/>
        <v>11</v>
      </c>
      <c r="B14" s="6">
        <v>10.5</v>
      </c>
      <c r="C14" s="6"/>
      <c r="D14" s="6"/>
      <c r="E14" s="6">
        <v>10.199999999999999</v>
      </c>
      <c r="F14" s="1">
        <v>14.8</v>
      </c>
      <c r="J14" s="1">
        <v>9.1</v>
      </c>
      <c r="K14" s="1">
        <v>11.7</v>
      </c>
    </row>
    <row r="15" spans="1:13">
      <c r="A15" s="1">
        <f t="shared" si="0"/>
        <v>12</v>
      </c>
      <c r="B15" s="6"/>
      <c r="C15" s="6"/>
      <c r="D15" s="6">
        <v>4.3</v>
      </c>
      <c r="E15" s="6"/>
      <c r="I15" s="1">
        <v>15.7</v>
      </c>
    </row>
    <row r="16" spans="1:13">
      <c r="A16" s="1">
        <f t="shared" si="0"/>
        <v>13</v>
      </c>
      <c r="B16" s="6"/>
      <c r="C16" s="6">
        <v>11.2</v>
      </c>
      <c r="D16" s="6"/>
      <c r="E16" s="6"/>
      <c r="G16" s="1">
        <v>7</v>
      </c>
      <c r="H16" s="1">
        <v>15.6</v>
      </c>
      <c r="L16" s="1">
        <v>7.4</v>
      </c>
      <c r="M16" s="1">
        <v>3.7</v>
      </c>
    </row>
    <row r="17" spans="1:13">
      <c r="A17" s="1">
        <f t="shared" si="0"/>
        <v>14</v>
      </c>
      <c r="B17" s="6">
        <v>11.5</v>
      </c>
      <c r="C17" s="6"/>
      <c r="D17" s="6"/>
      <c r="E17" s="6">
        <v>9.8000000000000007</v>
      </c>
      <c r="F17" s="1">
        <v>13.2</v>
      </c>
      <c r="J17" s="1">
        <v>17.8</v>
      </c>
      <c r="K17" s="1">
        <v>4.7</v>
      </c>
    </row>
    <row r="18" spans="1:13">
      <c r="A18" s="1">
        <f t="shared" si="0"/>
        <v>15</v>
      </c>
      <c r="B18" s="6"/>
      <c r="C18" s="6"/>
      <c r="D18" s="6">
        <v>3.7</v>
      </c>
      <c r="E18" s="6"/>
      <c r="I18" s="1">
        <v>11.5</v>
      </c>
    </row>
    <row r="19" spans="1:13">
      <c r="A19" s="1">
        <f t="shared" si="0"/>
        <v>16</v>
      </c>
      <c r="B19" s="6"/>
      <c r="C19" s="6">
        <v>4.4000000000000004</v>
      </c>
      <c r="D19" s="6"/>
      <c r="E19" s="6"/>
      <c r="G19" s="1">
        <v>12</v>
      </c>
      <c r="H19" s="1">
        <v>16.7</v>
      </c>
      <c r="L19" s="1">
        <v>4.8</v>
      </c>
      <c r="M19" s="1">
        <v>7.1</v>
      </c>
    </row>
    <row r="20" spans="1:13">
      <c r="A20" s="1">
        <f t="shared" si="0"/>
        <v>17</v>
      </c>
      <c r="B20" s="6">
        <v>11.1</v>
      </c>
      <c r="C20" s="6"/>
      <c r="D20" s="6"/>
      <c r="E20" s="6">
        <v>15.6</v>
      </c>
      <c r="F20" s="1">
        <v>6.7</v>
      </c>
      <c r="J20" s="1">
        <v>14.1</v>
      </c>
      <c r="K20" s="1">
        <v>11.4</v>
      </c>
    </row>
    <row r="21" spans="1:13">
      <c r="A21" s="1">
        <f t="shared" si="0"/>
        <v>18</v>
      </c>
      <c r="B21" s="6"/>
      <c r="C21" s="6"/>
      <c r="D21" s="6"/>
      <c r="E21" s="6"/>
      <c r="I21" s="1">
        <v>9.9</v>
      </c>
    </row>
    <row r="22" spans="1:13">
      <c r="A22" s="1">
        <f t="shared" si="0"/>
        <v>19</v>
      </c>
      <c r="B22" s="6"/>
      <c r="C22" s="6">
        <v>7.7</v>
      </c>
      <c r="D22" s="6"/>
      <c r="E22" s="6"/>
      <c r="G22" s="1">
        <v>9.1</v>
      </c>
      <c r="H22" s="1">
        <v>4.3</v>
      </c>
      <c r="L22" s="1">
        <v>8.9</v>
      </c>
      <c r="M22" s="1">
        <v>9.5</v>
      </c>
    </row>
    <row r="23" spans="1:13">
      <c r="A23" s="1">
        <f t="shared" si="0"/>
        <v>20</v>
      </c>
      <c r="B23" s="6">
        <v>6.6</v>
      </c>
      <c r="C23" s="6"/>
      <c r="D23" s="6"/>
      <c r="E23" s="6">
        <v>9.4</v>
      </c>
      <c r="F23" s="1">
        <v>4.5</v>
      </c>
      <c r="J23" s="1">
        <v>20.3</v>
      </c>
      <c r="K23" s="1">
        <v>11.6</v>
      </c>
    </row>
    <row r="24" spans="1:13">
      <c r="A24" s="1">
        <f t="shared" si="0"/>
        <v>21</v>
      </c>
      <c r="B24" s="6"/>
      <c r="C24" s="6"/>
      <c r="D24" s="6"/>
      <c r="E24" s="6"/>
      <c r="I24" s="1">
        <v>5.7</v>
      </c>
    </row>
    <row r="25" spans="1:13">
      <c r="A25" s="1">
        <f t="shared" si="0"/>
        <v>22</v>
      </c>
      <c r="B25" s="6"/>
      <c r="C25" s="6">
        <v>6.6</v>
      </c>
      <c r="D25" s="6"/>
      <c r="E25" s="6"/>
      <c r="G25" s="1">
        <v>15.5</v>
      </c>
      <c r="H25" s="1">
        <v>11.2</v>
      </c>
      <c r="L25" s="1">
        <v>6.2</v>
      </c>
      <c r="M25" s="1">
        <v>12.9</v>
      </c>
    </row>
    <row r="26" spans="1:13">
      <c r="A26" s="1">
        <f t="shared" si="0"/>
        <v>23</v>
      </c>
      <c r="B26" s="6">
        <v>7.3</v>
      </c>
      <c r="C26" s="6"/>
      <c r="D26" s="6"/>
      <c r="E26" s="6">
        <v>11.9</v>
      </c>
      <c r="F26" s="1">
        <v>5.8</v>
      </c>
      <c r="J26" s="1">
        <v>9.3000000000000007</v>
      </c>
      <c r="K26" s="1">
        <v>14.6</v>
      </c>
    </row>
    <row r="27" spans="1:13">
      <c r="A27" s="1">
        <f t="shared" si="0"/>
        <v>24</v>
      </c>
      <c r="B27" s="6"/>
      <c r="C27" s="6"/>
      <c r="D27" s="6">
        <v>7</v>
      </c>
      <c r="E27" s="6"/>
      <c r="I27" s="1">
        <v>18.7</v>
      </c>
    </row>
    <row r="28" spans="1:13">
      <c r="A28" s="1">
        <f t="shared" si="0"/>
        <v>25</v>
      </c>
      <c r="B28" s="6"/>
      <c r="C28" s="6">
        <v>6.6</v>
      </c>
      <c r="D28" s="6">
        <v>5.6</v>
      </c>
      <c r="E28" s="6"/>
      <c r="G28" s="1">
        <v>9.9</v>
      </c>
      <c r="H28" s="1">
        <v>12</v>
      </c>
      <c r="L28" s="1">
        <v>3.7</v>
      </c>
      <c r="M28" s="1">
        <v>7.3</v>
      </c>
    </row>
    <row r="29" spans="1:13">
      <c r="A29" s="1">
        <f t="shared" si="0"/>
        <v>26</v>
      </c>
      <c r="B29" s="6">
        <v>5.0999999999999996</v>
      </c>
      <c r="C29" s="6"/>
      <c r="D29" s="6"/>
      <c r="E29" s="6">
        <v>6.9</v>
      </c>
      <c r="F29" s="1">
        <v>12.7</v>
      </c>
      <c r="J29" s="1">
        <v>13</v>
      </c>
      <c r="K29" s="1">
        <v>4.7</v>
      </c>
    </row>
    <row r="30" spans="1:13">
      <c r="A30" s="1">
        <f t="shared" si="0"/>
        <v>27</v>
      </c>
      <c r="B30" s="6"/>
      <c r="C30" s="6"/>
      <c r="D30" s="6">
        <v>7.5</v>
      </c>
      <c r="E30" s="6"/>
      <c r="I30" s="1">
        <v>20.2</v>
      </c>
    </row>
    <row r="31" spans="1:13">
      <c r="A31" s="1">
        <f t="shared" si="0"/>
        <v>28</v>
      </c>
      <c r="B31" s="6"/>
      <c r="C31" s="6">
        <v>7.3</v>
      </c>
      <c r="D31" s="6"/>
      <c r="E31" s="6"/>
      <c r="G31" s="1">
        <v>5.0999999999999996</v>
      </c>
      <c r="H31" s="1">
        <v>4.2</v>
      </c>
      <c r="L31" s="1">
        <v>5.7</v>
      </c>
      <c r="M31" s="1">
        <v>7.8</v>
      </c>
    </row>
    <row r="32" spans="1:13">
      <c r="A32" s="1">
        <f t="shared" si="0"/>
        <v>29</v>
      </c>
      <c r="B32" s="6">
        <v>2.5</v>
      </c>
      <c r="C32" s="3"/>
      <c r="D32" s="6"/>
      <c r="E32" s="6">
        <v>8.6999999999999993</v>
      </c>
      <c r="F32" s="1">
        <v>14.7</v>
      </c>
      <c r="J32" s="1">
        <v>14</v>
      </c>
      <c r="K32" s="1">
        <v>8.1</v>
      </c>
    </row>
    <row r="33" spans="1:17">
      <c r="A33" s="1">
        <f t="shared" si="0"/>
        <v>30</v>
      </c>
      <c r="B33" s="3"/>
      <c r="C33" s="3"/>
      <c r="D33" s="6">
        <v>10.199999999999999</v>
      </c>
      <c r="E33" s="6"/>
      <c r="F33" s="1">
        <v>10.9</v>
      </c>
      <c r="I33" s="1">
        <v>3.7</v>
      </c>
    </row>
    <row r="34" spans="1:17">
      <c r="A34" s="1">
        <f t="shared" si="0"/>
        <v>31</v>
      </c>
      <c r="B34" s="3"/>
      <c r="C34" s="3"/>
      <c r="D34" s="3"/>
      <c r="E34" s="6"/>
      <c r="H34" s="1">
        <v>14.3</v>
      </c>
      <c r="M34" s="1">
        <v>6.3</v>
      </c>
    </row>
    <row r="35" spans="1:17">
      <c r="A35" s="1" t="s">
        <v>2</v>
      </c>
      <c r="B35" s="5">
        <f>MAX(B4:B34)</f>
        <v>11.5</v>
      </c>
      <c r="C35" s="5">
        <f t="shared" ref="C35:M35" si="1">MAX(C4:C34)</f>
        <v>12</v>
      </c>
      <c r="D35" s="5">
        <f>MAX(D4:D34)</f>
        <v>14.9</v>
      </c>
      <c r="E35" s="5">
        <f>MAX(E6:E34)</f>
        <v>15.6</v>
      </c>
      <c r="F35" s="5">
        <f t="shared" si="1"/>
        <v>14.8</v>
      </c>
      <c r="G35" s="5">
        <f t="shared" si="1"/>
        <v>15.5</v>
      </c>
      <c r="H35" s="5">
        <f>MAX(H4:H34)</f>
        <v>16.7</v>
      </c>
      <c r="I35" s="5">
        <f>MAX(I4:I34)</f>
        <v>20.2</v>
      </c>
      <c r="J35" s="5">
        <f t="shared" si="1"/>
        <v>20.3</v>
      </c>
      <c r="K35" s="5">
        <f>MAX(K4:K34)</f>
        <v>18.899999999999999</v>
      </c>
      <c r="L35" s="5">
        <f t="shared" si="1"/>
        <v>10.3</v>
      </c>
      <c r="M35" s="5">
        <f t="shared" si="1"/>
        <v>12.9</v>
      </c>
      <c r="N35" s="5"/>
      <c r="O35" s="5"/>
      <c r="P35" s="5"/>
      <c r="Q35" s="5"/>
    </row>
    <row r="37" spans="1:17">
      <c r="A37" s="1" t="s">
        <v>3</v>
      </c>
      <c r="B37" s="1">
        <f>MAX(B4:M34)</f>
        <v>20.3</v>
      </c>
      <c r="D37" s="1" t="s">
        <v>4</v>
      </c>
      <c r="E37" s="5">
        <f>AVERAGE(B4:M34)</f>
        <v>9.5595041322314049</v>
      </c>
      <c r="G37" s="1" t="s">
        <v>5</v>
      </c>
      <c r="H37" s="5">
        <f>STDEV(B4:M34)</f>
        <v>3.9690170595164789</v>
      </c>
      <c r="J37" s="1" t="s">
        <v>6</v>
      </c>
      <c r="K37" s="1">
        <f>COUNT(B4:M34)</f>
        <v>121</v>
      </c>
      <c r="M37" s="1" t="s">
        <v>18</v>
      </c>
      <c r="N37" s="5">
        <f xml:space="preserve"> K37/122*100</f>
        <v>99.180327868852459</v>
      </c>
    </row>
    <row r="39" spans="1:17">
      <c r="C39" s="1" t="s">
        <v>15</v>
      </c>
      <c r="D39" s="5">
        <f xml:space="preserve"> COUNT(B4:D34)/30*100</f>
        <v>96.666666666666671</v>
      </c>
      <c r="F39" s="1" t="s">
        <v>17</v>
      </c>
      <c r="G39" s="5">
        <f>COUNT(E4:G34)/30*100</f>
        <v>100</v>
      </c>
      <c r="I39" s="1" t="s">
        <v>16</v>
      </c>
      <c r="J39" s="5">
        <f xml:space="preserve"> COUNT(H4:J34)/31*100</f>
        <v>100</v>
      </c>
      <c r="L39" s="1" t="s">
        <v>19</v>
      </c>
      <c r="M39" s="5">
        <f>COUNT(K4:M34)/31*100</f>
        <v>100</v>
      </c>
    </row>
    <row r="41" spans="1:17">
      <c r="A41" s="1" t="s">
        <v>22</v>
      </c>
      <c r="C41" s="7">
        <f>PERCENTILE(B4:M34,0.98)</f>
        <v>18.86</v>
      </c>
    </row>
    <row r="42" spans="1:17">
      <c r="A42" s="1" t="s">
        <v>21</v>
      </c>
      <c r="B42" s="6">
        <f>COUNT(B4:B34)/10*100</f>
        <v>100</v>
      </c>
      <c r="C42" s="6">
        <f>COUNT(C4:C34)/10*100</f>
        <v>100</v>
      </c>
      <c r="D42" s="6">
        <f>COUNT(D4:D34)/10*100</f>
        <v>90</v>
      </c>
      <c r="E42" s="6">
        <f>COUNT(E6:E34)/10*100</f>
        <v>90</v>
      </c>
      <c r="F42" s="6">
        <f>COUNT(F4:F34)/10*100</f>
        <v>110.00000000000001</v>
      </c>
      <c r="G42" s="6">
        <f>COUNT(G4:G34)/10*100</f>
        <v>90</v>
      </c>
      <c r="H42" s="6">
        <f>COUNT(H4:H34)/11*100</f>
        <v>100</v>
      </c>
      <c r="I42" s="6">
        <f>COUNT(I4:I34)/10*100</f>
        <v>100</v>
      </c>
      <c r="J42" s="6">
        <f>COUNT(J4:J34)/10*100</f>
        <v>100</v>
      </c>
      <c r="K42" s="6">
        <f>COUNT(K4:K34)/10*100</f>
        <v>100</v>
      </c>
      <c r="L42" s="6">
        <f>COUNT(L4:L34)/10*100</f>
        <v>100</v>
      </c>
      <c r="M42" s="6">
        <f>COUNT(M4:M34)/11*100</f>
        <v>100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N42"/>
  <sheetViews>
    <sheetView workbookViewId="0">
      <pane xSplit="1" ySplit="3" topLeftCell="B4" activePane="bottomRight" state="frozen"/>
      <selection activeCell="B4" sqref="B4:K29"/>
      <selection pane="topRight" activeCell="B4" sqref="B4:K29"/>
      <selection pane="bottomLeft" activeCell="B4" sqref="B4:K29"/>
      <selection pane="bottomRight" activeCell="C13" sqref="C13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13</v>
      </c>
    </row>
    <row r="2" spans="1:13" s="9" customFormat="1">
      <c r="E2" s="9" t="s">
        <v>1</v>
      </c>
    </row>
    <row r="3" spans="1:13">
      <c r="B3" s="2">
        <v>40179</v>
      </c>
      <c r="C3" s="2">
        <v>40218</v>
      </c>
      <c r="D3" s="2">
        <v>40238</v>
      </c>
      <c r="E3" s="2">
        <v>40269</v>
      </c>
      <c r="F3" s="2">
        <v>40299</v>
      </c>
      <c r="G3" s="2">
        <v>40330</v>
      </c>
      <c r="H3" s="2">
        <v>40360</v>
      </c>
      <c r="I3" s="2">
        <v>40391</v>
      </c>
      <c r="J3" s="2">
        <v>40422</v>
      </c>
      <c r="K3" s="2">
        <v>40452</v>
      </c>
      <c r="L3" s="2">
        <v>40483</v>
      </c>
      <c r="M3" s="2">
        <v>40513</v>
      </c>
    </row>
    <row r="4" spans="1:13">
      <c r="A4" s="1">
        <v>1</v>
      </c>
      <c r="B4" s="6">
        <v>5</v>
      </c>
      <c r="C4" s="6">
        <v>17.399999999999999</v>
      </c>
      <c r="D4" s="6">
        <v>11.7</v>
      </c>
      <c r="E4" s="6">
        <v>9</v>
      </c>
      <c r="F4" s="10">
        <v>15.4</v>
      </c>
      <c r="G4" s="10">
        <v>12.1</v>
      </c>
      <c r="H4" s="10">
        <v>5.0999999999999996</v>
      </c>
      <c r="I4" s="10">
        <v>33.299999999999997</v>
      </c>
      <c r="J4" s="10">
        <v>7.1</v>
      </c>
      <c r="K4" s="10">
        <v>14.3</v>
      </c>
      <c r="L4" s="10">
        <v>10.199999999999999</v>
      </c>
      <c r="M4" s="10">
        <v>8.8000000000000007</v>
      </c>
    </row>
    <row r="5" spans="1:13">
      <c r="A5" s="1">
        <f t="shared" ref="A5:A34" si="0">+A4+1</f>
        <v>2</v>
      </c>
      <c r="B5" s="6">
        <v>6.6</v>
      </c>
      <c r="C5" s="6">
        <v>14.8</v>
      </c>
      <c r="D5" s="6">
        <v>10.199999999999999</v>
      </c>
      <c r="E5" s="6">
        <v>11.3</v>
      </c>
      <c r="F5" s="10">
        <v>15.2</v>
      </c>
      <c r="G5" s="10">
        <v>9.9</v>
      </c>
      <c r="H5" s="10">
        <v>9.5</v>
      </c>
      <c r="I5" s="10">
        <v>21.5</v>
      </c>
      <c r="J5" s="10">
        <v>9.5</v>
      </c>
      <c r="K5" s="10">
        <v>10.9</v>
      </c>
      <c r="L5" s="10">
        <v>5.4</v>
      </c>
      <c r="M5" s="10">
        <v>13.3</v>
      </c>
    </row>
    <row r="6" spans="1:13">
      <c r="A6" s="1">
        <f t="shared" si="0"/>
        <v>3</v>
      </c>
      <c r="B6" s="10">
        <v>6.1</v>
      </c>
      <c r="C6" s="6">
        <v>15.2</v>
      </c>
      <c r="D6" s="6">
        <v>8.1999999999999993</v>
      </c>
      <c r="E6" s="6">
        <v>12.5</v>
      </c>
      <c r="F6" s="10">
        <v>8.4</v>
      </c>
      <c r="G6" s="10">
        <v>6.9</v>
      </c>
      <c r="H6" s="10">
        <v>10.5</v>
      </c>
      <c r="I6" s="10">
        <v>15.6</v>
      </c>
      <c r="J6" s="10">
        <v>17</v>
      </c>
      <c r="K6" s="10">
        <v>8.1999999999999993</v>
      </c>
      <c r="L6" s="10">
        <v>7.1</v>
      </c>
      <c r="M6" s="10">
        <v>14</v>
      </c>
    </row>
    <row r="7" spans="1:13">
      <c r="A7" s="1">
        <f t="shared" si="0"/>
        <v>4</v>
      </c>
      <c r="B7" s="10">
        <v>8.4</v>
      </c>
      <c r="C7" s="6">
        <v>9.6</v>
      </c>
      <c r="D7" s="6">
        <v>12.9</v>
      </c>
      <c r="E7" s="6">
        <v>16.600000000000001</v>
      </c>
      <c r="F7" s="10">
        <v>10.1</v>
      </c>
      <c r="G7" s="10">
        <v>6.8</v>
      </c>
      <c r="H7" s="10">
        <v>8.4</v>
      </c>
      <c r="I7" s="10">
        <v>12.3</v>
      </c>
      <c r="J7" s="10">
        <v>10.7</v>
      </c>
      <c r="K7" s="10">
        <v>7.2</v>
      </c>
      <c r="L7" s="10">
        <v>11.4</v>
      </c>
      <c r="M7" s="10">
        <v>9.1</v>
      </c>
    </row>
    <row r="8" spans="1:13">
      <c r="A8" s="1">
        <f t="shared" si="0"/>
        <v>5</v>
      </c>
      <c r="B8" s="6">
        <v>11.1</v>
      </c>
      <c r="C8" s="11"/>
      <c r="D8" s="6">
        <v>14</v>
      </c>
      <c r="E8" s="6">
        <v>12.2</v>
      </c>
      <c r="F8" s="10">
        <v>9.1</v>
      </c>
      <c r="G8" s="10">
        <v>7.9</v>
      </c>
      <c r="H8" s="10">
        <v>6</v>
      </c>
      <c r="I8" s="10">
        <v>17.899999999999999</v>
      </c>
      <c r="J8" s="10">
        <v>10.1</v>
      </c>
      <c r="K8" s="10">
        <v>9.1999999999999993</v>
      </c>
      <c r="L8" s="10">
        <v>7.1</v>
      </c>
      <c r="M8" s="10">
        <v>7.9</v>
      </c>
    </row>
    <row r="9" spans="1:13">
      <c r="A9" s="1">
        <f t="shared" si="0"/>
        <v>6</v>
      </c>
      <c r="B9" s="6">
        <v>9.9</v>
      </c>
      <c r="C9" s="10">
        <v>6.2</v>
      </c>
      <c r="D9" s="6">
        <v>15.7</v>
      </c>
      <c r="E9" s="6">
        <v>8.4</v>
      </c>
      <c r="F9" s="10">
        <v>11.6</v>
      </c>
      <c r="G9" s="10">
        <v>12.6</v>
      </c>
      <c r="H9" s="10">
        <v>5.7</v>
      </c>
      <c r="I9" s="10"/>
      <c r="J9" s="10">
        <v>7.4</v>
      </c>
      <c r="K9" s="10">
        <v>11.3</v>
      </c>
      <c r="L9" s="10">
        <v>8.6</v>
      </c>
      <c r="M9" s="10">
        <v>9.1999999999999993</v>
      </c>
    </row>
    <row r="10" spans="1:13">
      <c r="A10" s="1">
        <f t="shared" si="0"/>
        <v>7</v>
      </c>
      <c r="B10" s="6">
        <v>10.8</v>
      </c>
      <c r="C10" s="10">
        <v>10.1</v>
      </c>
      <c r="D10" s="6">
        <v>20.7</v>
      </c>
      <c r="E10" s="6">
        <v>8.5</v>
      </c>
      <c r="F10" s="10">
        <v>15.2</v>
      </c>
      <c r="G10" s="10">
        <v>18.3</v>
      </c>
      <c r="H10" s="10">
        <v>11.5</v>
      </c>
      <c r="I10" s="10"/>
      <c r="J10" s="10"/>
      <c r="K10" s="10">
        <v>18.600000000000001</v>
      </c>
      <c r="L10" s="10">
        <v>8.6999999999999993</v>
      </c>
      <c r="M10" s="10">
        <v>17.100000000000001</v>
      </c>
    </row>
    <row r="11" spans="1:13">
      <c r="A11" s="1">
        <f t="shared" si="0"/>
        <v>8</v>
      </c>
      <c r="B11" s="6">
        <v>7</v>
      </c>
      <c r="C11" s="10">
        <v>13</v>
      </c>
      <c r="D11" s="6">
        <v>18.3</v>
      </c>
      <c r="E11" s="6">
        <v>4.8</v>
      </c>
      <c r="F11" s="10">
        <v>6.1</v>
      </c>
      <c r="G11" s="10">
        <v>12.1</v>
      </c>
      <c r="H11" s="10">
        <v>10.1</v>
      </c>
      <c r="I11" s="10"/>
      <c r="J11" s="10"/>
      <c r="K11" s="10">
        <v>20.7</v>
      </c>
      <c r="L11" s="10">
        <v>19.600000000000001</v>
      </c>
      <c r="M11" s="10">
        <v>9.4</v>
      </c>
    </row>
    <row r="12" spans="1:13">
      <c r="A12" s="1">
        <f t="shared" si="0"/>
        <v>9</v>
      </c>
      <c r="B12" s="6">
        <v>5.7</v>
      </c>
      <c r="C12" s="6">
        <v>6.3</v>
      </c>
      <c r="D12" s="6">
        <v>13.8</v>
      </c>
      <c r="E12" s="6">
        <v>8.4</v>
      </c>
      <c r="F12" s="10">
        <v>6.8</v>
      </c>
      <c r="G12" s="10">
        <v>20.5</v>
      </c>
      <c r="H12" s="10">
        <v>15</v>
      </c>
      <c r="I12" s="10"/>
      <c r="J12" s="10">
        <v>7.7</v>
      </c>
      <c r="K12" s="10">
        <v>22.9</v>
      </c>
      <c r="L12" s="10">
        <v>16.600000000000001</v>
      </c>
      <c r="M12" s="10">
        <v>14.9</v>
      </c>
    </row>
    <row r="13" spans="1:13">
      <c r="A13" s="1">
        <f t="shared" si="0"/>
        <v>10</v>
      </c>
      <c r="B13" s="6">
        <v>5</v>
      </c>
      <c r="C13" s="6">
        <v>9.1999999999999993</v>
      </c>
      <c r="D13" s="6">
        <v>8.9</v>
      </c>
      <c r="E13" s="6">
        <v>11.1</v>
      </c>
      <c r="F13" s="10">
        <v>11.5</v>
      </c>
      <c r="G13" s="10">
        <v>16.399999999999999</v>
      </c>
      <c r="H13" s="10">
        <v>15.1</v>
      </c>
      <c r="I13" s="10"/>
      <c r="J13" s="10">
        <v>6.4</v>
      </c>
      <c r="K13" s="10">
        <v>20</v>
      </c>
      <c r="L13" s="10">
        <v>14.3</v>
      </c>
      <c r="M13" s="10">
        <v>16.100000000000001</v>
      </c>
    </row>
    <row r="14" spans="1:13">
      <c r="A14" s="1">
        <f t="shared" si="0"/>
        <v>11</v>
      </c>
      <c r="B14" s="6">
        <v>8.6</v>
      </c>
      <c r="C14" s="6">
        <v>8.6999999999999993</v>
      </c>
      <c r="D14" s="6">
        <v>12.8</v>
      </c>
      <c r="E14" s="10">
        <v>12</v>
      </c>
      <c r="F14" s="10">
        <v>14</v>
      </c>
      <c r="G14" s="10">
        <v>12.2</v>
      </c>
      <c r="H14" s="10">
        <v>11.8</v>
      </c>
      <c r="I14" s="10"/>
      <c r="J14" s="10">
        <v>4.0999999999999996</v>
      </c>
      <c r="K14" s="10">
        <v>16.600000000000001</v>
      </c>
      <c r="L14" s="10">
        <v>18.8</v>
      </c>
      <c r="M14" s="10">
        <v>8.1999999999999993</v>
      </c>
    </row>
    <row r="15" spans="1:13">
      <c r="A15" s="1">
        <f t="shared" si="0"/>
        <v>12</v>
      </c>
      <c r="B15" s="6">
        <v>14.3</v>
      </c>
      <c r="C15" s="6">
        <v>4.5999999999999996</v>
      </c>
      <c r="D15" s="6">
        <v>5.7</v>
      </c>
      <c r="E15" s="10">
        <v>13.4</v>
      </c>
      <c r="F15" s="10">
        <v>12.5</v>
      </c>
      <c r="G15" s="10">
        <v>10.7</v>
      </c>
      <c r="H15" s="10">
        <v>8.3000000000000007</v>
      </c>
      <c r="I15" s="10"/>
      <c r="J15" s="10">
        <v>7.7</v>
      </c>
      <c r="K15" s="10">
        <v>5.4</v>
      </c>
      <c r="L15" s="10">
        <v>20.7</v>
      </c>
      <c r="M15" s="10">
        <v>3.2</v>
      </c>
    </row>
    <row r="16" spans="1:13">
      <c r="A16" s="1">
        <f t="shared" si="0"/>
        <v>13</v>
      </c>
      <c r="B16" s="6">
        <v>17.100000000000001</v>
      </c>
      <c r="C16" s="6">
        <v>6.7</v>
      </c>
      <c r="D16" s="6">
        <v>5.5</v>
      </c>
      <c r="E16" s="10">
        <v>13.2</v>
      </c>
      <c r="F16" s="10">
        <v>10.199999999999999</v>
      </c>
      <c r="G16" s="10">
        <v>10.7</v>
      </c>
      <c r="H16" s="10">
        <v>17.3</v>
      </c>
      <c r="I16" s="10">
        <v>10.6</v>
      </c>
      <c r="J16" s="10">
        <v>11.4</v>
      </c>
      <c r="K16" s="10">
        <v>11.6</v>
      </c>
      <c r="L16" s="10">
        <v>10.9</v>
      </c>
      <c r="M16" s="10">
        <v>6</v>
      </c>
    </row>
    <row r="17" spans="1:13">
      <c r="A17" s="1">
        <f t="shared" si="0"/>
        <v>14</v>
      </c>
      <c r="B17" s="6">
        <v>15.1</v>
      </c>
      <c r="C17" s="6">
        <v>8.6999999999999993</v>
      </c>
      <c r="D17" s="6">
        <v>10.3</v>
      </c>
      <c r="E17" s="10">
        <v>9.1999999999999993</v>
      </c>
      <c r="F17" s="10">
        <v>11.3</v>
      </c>
      <c r="G17" s="10">
        <v>11</v>
      </c>
      <c r="H17" s="10">
        <v>12.3</v>
      </c>
      <c r="I17" s="10">
        <v>7.6</v>
      </c>
      <c r="J17" s="10">
        <v>17.100000000000001</v>
      </c>
      <c r="K17" s="10">
        <v>10.199999999999999</v>
      </c>
      <c r="L17" s="10">
        <v>5.7</v>
      </c>
      <c r="M17" s="10">
        <v>11.2</v>
      </c>
    </row>
    <row r="18" spans="1:13">
      <c r="A18" s="1">
        <f t="shared" si="0"/>
        <v>15</v>
      </c>
      <c r="B18" s="6">
        <v>14.6</v>
      </c>
      <c r="C18" s="6">
        <v>4.4000000000000004</v>
      </c>
      <c r="D18" s="6">
        <v>7.9</v>
      </c>
      <c r="E18" s="6">
        <v>8</v>
      </c>
      <c r="F18" s="10">
        <v>7.2</v>
      </c>
      <c r="G18" s="10">
        <v>9.6999999999999993</v>
      </c>
      <c r="H18" s="10">
        <v>10.7</v>
      </c>
      <c r="I18" s="10">
        <v>8.6999999999999993</v>
      </c>
      <c r="J18" s="10">
        <v>17.3</v>
      </c>
      <c r="K18" s="10">
        <v>13.5</v>
      </c>
      <c r="L18" s="10">
        <v>7.4</v>
      </c>
      <c r="M18" s="10">
        <v>7</v>
      </c>
    </row>
    <row r="19" spans="1:13">
      <c r="A19" s="1">
        <f t="shared" si="0"/>
        <v>16</v>
      </c>
      <c r="B19" s="6">
        <v>10.199999999999999</v>
      </c>
      <c r="C19" s="6">
        <v>4.2</v>
      </c>
      <c r="D19" s="6">
        <v>10.9</v>
      </c>
      <c r="E19" s="10">
        <v>14.9</v>
      </c>
      <c r="F19" s="10">
        <v>5.4</v>
      </c>
      <c r="G19" s="10">
        <v>15.2</v>
      </c>
      <c r="H19" s="10">
        <v>15.2</v>
      </c>
      <c r="I19" s="10">
        <v>9.5</v>
      </c>
      <c r="J19" s="10">
        <v>10.8</v>
      </c>
      <c r="K19" s="10">
        <v>15.8</v>
      </c>
      <c r="L19" s="10">
        <v>8.5</v>
      </c>
      <c r="M19" s="10">
        <v>14.6</v>
      </c>
    </row>
    <row r="20" spans="1:13">
      <c r="A20" s="1">
        <f t="shared" si="0"/>
        <v>17</v>
      </c>
      <c r="B20" s="10">
        <v>8.8000000000000007</v>
      </c>
      <c r="C20" s="6">
        <v>8.3000000000000007</v>
      </c>
      <c r="D20" s="6">
        <v>13</v>
      </c>
      <c r="E20" s="6">
        <v>17.100000000000001</v>
      </c>
      <c r="F20" s="10">
        <v>8</v>
      </c>
      <c r="G20" s="10">
        <v>8.4</v>
      </c>
      <c r="H20" s="10">
        <v>10.5</v>
      </c>
      <c r="I20" s="10">
        <v>8.4</v>
      </c>
      <c r="J20" s="10">
        <v>11.1</v>
      </c>
      <c r="K20" s="10">
        <v>16.100000000000001</v>
      </c>
      <c r="L20" s="10">
        <v>8.6999999999999993</v>
      </c>
      <c r="M20" s="10">
        <v>11.8</v>
      </c>
    </row>
    <row r="21" spans="1:13">
      <c r="A21" s="1">
        <f t="shared" si="0"/>
        <v>18</v>
      </c>
      <c r="B21" s="6">
        <v>13.8</v>
      </c>
      <c r="C21" s="6">
        <v>14.8</v>
      </c>
      <c r="D21" s="6">
        <v>14.2</v>
      </c>
      <c r="E21" s="6">
        <v>17.3</v>
      </c>
      <c r="F21" s="10">
        <v>11.2</v>
      </c>
      <c r="G21" s="10">
        <v>7.1</v>
      </c>
      <c r="H21" s="10">
        <v>6.6</v>
      </c>
      <c r="I21" s="10">
        <v>7.6</v>
      </c>
      <c r="J21" s="10">
        <v>13.7</v>
      </c>
      <c r="K21" s="10">
        <v>14.6</v>
      </c>
      <c r="L21" s="10">
        <v>12.5</v>
      </c>
      <c r="M21" s="10">
        <v>9.1</v>
      </c>
    </row>
    <row r="22" spans="1:13">
      <c r="A22" s="1">
        <f t="shared" si="0"/>
        <v>19</v>
      </c>
      <c r="B22" s="10">
        <v>12.4</v>
      </c>
      <c r="C22" s="6">
        <v>21.1</v>
      </c>
      <c r="D22" s="6">
        <v>19.899999999999999</v>
      </c>
      <c r="E22" s="6">
        <v>13</v>
      </c>
      <c r="F22" s="10">
        <v>11.8</v>
      </c>
      <c r="G22" s="10">
        <v>8.4</v>
      </c>
      <c r="H22" s="10">
        <v>12.6</v>
      </c>
      <c r="I22" s="10">
        <v>7.1</v>
      </c>
      <c r="J22" s="10">
        <v>11.2</v>
      </c>
      <c r="K22" s="10">
        <v>14.3</v>
      </c>
      <c r="L22" s="10">
        <v>14.8</v>
      </c>
      <c r="M22" s="10">
        <v>9.9</v>
      </c>
    </row>
    <row r="23" spans="1:13">
      <c r="A23" s="1">
        <f t="shared" si="0"/>
        <v>20</v>
      </c>
      <c r="B23" s="10">
        <v>10.199999999999999</v>
      </c>
      <c r="C23" s="6">
        <v>13.4</v>
      </c>
      <c r="D23" s="6">
        <v>13.8</v>
      </c>
      <c r="E23" s="6">
        <v>12.7</v>
      </c>
      <c r="F23" s="10">
        <v>6.7</v>
      </c>
      <c r="G23" s="10">
        <v>15.5</v>
      </c>
      <c r="H23" s="10">
        <v>11.2</v>
      </c>
      <c r="I23" s="10">
        <v>4.5999999999999996</v>
      </c>
      <c r="J23" s="10">
        <v>16.899999999999999</v>
      </c>
      <c r="K23" s="10">
        <v>12.5</v>
      </c>
      <c r="L23" s="10">
        <v>18.100000000000001</v>
      </c>
      <c r="M23" s="10">
        <v>15.2</v>
      </c>
    </row>
    <row r="24" spans="1:13">
      <c r="A24" s="1">
        <f t="shared" si="0"/>
        <v>21</v>
      </c>
      <c r="B24" s="10">
        <v>9.6</v>
      </c>
      <c r="C24" s="6">
        <v>11.4</v>
      </c>
      <c r="D24" s="6">
        <v>3</v>
      </c>
      <c r="E24" s="6">
        <v>17.600000000000001</v>
      </c>
      <c r="F24" s="10">
        <v>5.2</v>
      </c>
      <c r="G24" s="10">
        <v>17</v>
      </c>
      <c r="H24" s="10">
        <v>10.8</v>
      </c>
      <c r="I24" s="10">
        <v>3.3</v>
      </c>
      <c r="J24" s="10">
        <v>13</v>
      </c>
      <c r="K24" s="10">
        <v>11.9</v>
      </c>
      <c r="L24" s="10">
        <v>12.4</v>
      </c>
      <c r="M24" s="10">
        <v>10.9</v>
      </c>
    </row>
    <row r="25" spans="1:13">
      <c r="A25" s="1">
        <f t="shared" si="0"/>
        <v>22</v>
      </c>
      <c r="B25" s="10">
        <v>11.6</v>
      </c>
      <c r="C25" s="10">
        <v>7.7</v>
      </c>
      <c r="D25" s="6">
        <v>8</v>
      </c>
      <c r="E25" s="10">
        <v>15.1</v>
      </c>
      <c r="F25" s="10">
        <v>5.7</v>
      </c>
      <c r="G25" s="10">
        <v>17.399999999999999</v>
      </c>
      <c r="H25" s="10">
        <v>11</v>
      </c>
      <c r="I25" s="10">
        <v>6.9</v>
      </c>
      <c r="J25" s="10">
        <v>11</v>
      </c>
      <c r="K25" s="10">
        <v>16.899999999999999</v>
      </c>
      <c r="L25" s="10">
        <v>9.6</v>
      </c>
      <c r="M25" s="10">
        <v>13.7</v>
      </c>
    </row>
    <row r="26" spans="1:13">
      <c r="A26" s="1">
        <f t="shared" si="0"/>
        <v>23</v>
      </c>
      <c r="B26" s="10">
        <v>4.2</v>
      </c>
      <c r="C26" s="10">
        <v>8.6999999999999993</v>
      </c>
      <c r="D26" s="6">
        <v>13.4</v>
      </c>
      <c r="E26" s="6">
        <v>11.7</v>
      </c>
      <c r="F26" s="10">
        <v>7.3</v>
      </c>
      <c r="G26" s="10">
        <v>8.1999999999999993</v>
      </c>
      <c r="H26" s="10">
        <v>19.100000000000001</v>
      </c>
      <c r="I26" s="10">
        <v>9.9</v>
      </c>
      <c r="J26" s="10">
        <v>10</v>
      </c>
      <c r="K26" s="10">
        <v>15.6</v>
      </c>
      <c r="L26" s="10">
        <v>8.8000000000000007</v>
      </c>
      <c r="M26" s="10">
        <v>10</v>
      </c>
    </row>
    <row r="27" spans="1:13">
      <c r="A27" s="1">
        <f t="shared" si="0"/>
        <v>24</v>
      </c>
      <c r="B27" s="10">
        <v>15</v>
      </c>
      <c r="C27" s="10">
        <v>7.4</v>
      </c>
      <c r="D27" s="6">
        <v>13.5</v>
      </c>
      <c r="E27" s="6">
        <v>11.4</v>
      </c>
      <c r="F27" s="10">
        <v>18.5</v>
      </c>
      <c r="G27" s="10">
        <v>10.1</v>
      </c>
      <c r="H27" s="10">
        <v>20.100000000000001</v>
      </c>
      <c r="I27" s="10">
        <v>14.9</v>
      </c>
      <c r="J27" s="10">
        <v>8.8000000000000007</v>
      </c>
      <c r="K27" s="10">
        <v>13.3</v>
      </c>
      <c r="L27" s="10">
        <v>7.8</v>
      </c>
      <c r="M27" s="10">
        <v>19.100000000000001</v>
      </c>
    </row>
    <row r="28" spans="1:13">
      <c r="A28" s="1">
        <f t="shared" si="0"/>
        <v>25</v>
      </c>
      <c r="B28" s="10">
        <v>5.3</v>
      </c>
      <c r="C28" s="10">
        <v>8.6999999999999993</v>
      </c>
      <c r="D28" s="6">
        <v>6.2</v>
      </c>
      <c r="E28" s="6">
        <v>3.4</v>
      </c>
      <c r="F28" s="10">
        <v>17.8</v>
      </c>
      <c r="G28" s="10">
        <v>12.8</v>
      </c>
      <c r="H28" s="10">
        <v>12.1</v>
      </c>
      <c r="I28" s="10">
        <v>21.2</v>
      </c>
      <c r="J28" s="10">
        <v>7.1</v>
      </c>
      <c r="K28" s="10">
        <v>8.4</v>
      </c>
      <c r="L28" s="10">
        <v>5.0999999999999996</v>
      </c>
      <c r="M28" s="10">
        <v>11.1</v>
      </c>
    </row>
    <row r="29" spans="1:13">
      <c r="A29" s="1">
        <f t="shared" si="0"/>
        <v>26</v>
      </c>
      <c r="B29" s="10">
        <v>10.9</v>
      </c>
      <c r="C29" s="10">
        <v>10</v>
      </c>
      <c r="D29" s="6">
        <v>7.7</v>
      </c>
      <c r="E29" s="6">
        <v>8.5</v>
      </c>
      <c r="F29" s="10">
        <v>14.8</v>
      </c>
      <c r="G29" s="10">
        <v>16.2</v>
      </c>
      <c r="H29" s="10">
        <v>5.9</v>
      </c>
      <c r="I29" s="10">
        <v>18.899999999999999</v>
      </c>
      <c r="J29" s="10">
        <v>10.3</v>
      </c>
      <c r="K29" s="10">
        <v>6</v>
      </c>
      <c r="L29" s="10">
        <v>2.5</v>
      </c>
      <c r="M29" s="10">
        <v>7.4</v>
      </c>
    </row>
    <row r="30" spans="1:13">
      <c r="A30" s="1">
        <f t="shared" si="0"/>
        <v>27</v>
      </c>
      <c r="B30" s="10">
        <v>9.8000000000000007</v>
      </c>
      <c r="C30" s="6">
        <v>8.5</v>
      </c>
      <c r="D30" s="6">
        <v>7.8</v>
      </c>
      <c r="E30" s="6">
        <v>7.1</v>
      </c>
      <c r="F30" s="10">
        <v>14.1</v>
      </c>
      <c r="G30" s="10">
        <v>14.5</v>
      </c>
      <c r="H30" s="10"/>
      <c r="I30" s="10">
        <v>13.8</v>
      </c>
      <c r="J30" s="10">
        <v>13.3</v>
      </c>
      <c r="K30" s="10">
        <v>5.6</v>
      </c>
      <c r="L30" s="10">
        <v>5.7</v>
      </c>
      <c r="M30" s="10">
        <v>9.6999999999999993</v>
      </c>
    </row>
    <row r="31" spans="1:13">
      <c r="A31" s="1">
        <f t="shared" si="0"/>
        <v>28</v>
      </c>
      <c r="B31" s="10">
        <v>7.8</v>
      </c>
      <c r="C31" s="6">
        <v>7.1</v>
      </c>
      <c r="D31" s="6">
        <v>6.3</v>
      </c>
      <c r="E31" s="6">
        <v>7.3</v>
      </c>
      <c r="F31" s="10">
        <v>16.8</v>
      </c>
      <c r="G31" s="10">
        <v>8.6</v>
      </c>
      <c r="H31" s="10"/>
      <c r="I31" s="10">
        <v>4.2</v>
      </c>
      <c r="J31" s="10">
        <v>15.7</v>
      </c>
      <c r="K31" s="10">
        <v>5.4</v>
      </c>
      <c r="L31" s="10">
        <v>6.9</v>
      </c>
      <c r="M31" s="10">
        <v>18.2</v>
      </c>
    </row>
    <row r="32" spans="1:13">
      <c r="A32" s="1">
        <f t="shared" si="0"/>
        <v>29</v>
      </c>
      <c r="B32" s="6">
        <v>7.9</v>
      </c>
      <c r="C32" s="3"/>
      <c r="D32" s="6">
        <v>8.6999999999999993</v>
      </c>
      <c r="E32" s="6">
        <v>11.3</v>
      </c>
      <c r="F32" s="10">
        <v>16.8</v>
      </c>
      <c r="G32" s="10">
        <v>8</v>
      </c>
      <c r="H32" s="10">
        <v>13.7</v>
      </c>
      <c r="I32" s="10">
        <v>4.5</v>
      </c>
      <c r="J32" s="10">
        <v>17.7</v>
      </c>
      <c r="K32" s="10">
        <v>8.6999999999999993</v>
      </c>
      <c r="L32" s="10">
        <v>6.8</v>
      </c>
      <c r="M32" s="10">
        <v>8.9</v>
      </c>
    </row>
    <row r="33" spans="1:14">
      <c r="A33" s="1">
        <f t="shared" si="0"/>
        <v>30</v>
      </c>
      <c r="B33" s="6">
        <v>7.2</v>
      </c>
      <c r="C33" s="3"/>
      <c r="D33" s="6">
        <v>12.5</v>
      </c>
      <c r="E33" s="6">
        <v>9.4</v>
      </c>
      <c r="F33" s="10">
        <v>17.399999999999999</v>
      </c>
      <c r="G33" s="10">
        <v>5.2</v>
      </c>
      <c r="H33" s="10">
        <v>14.9</v>
      </c>
      <c r="I33" s="10">
        <v>4.5</v>
      </c>
      <c r="J33" s="10">
        <v>20.399999999999999</v>
      </c>
      <c r="K33" s="10">
        <v>9.1999999999999993</v>
      </c>
      <c r="L33" s="10">
        <v>6.9</v>
      </c>
      <c r="M33" s="10">
        <v>8.1</v>
      </c>
    </row>
    <row r="34" spans="1:14">
      <c r="A34" s="1">
        <f t="shared" si="0"/>
        <v>31</v>
      </c>
      <c r="B34" s="6">
        <v>10.1</v>
      </c>
      <c r="C34" s="3"/>
      <c r="D34" s="6">
        <v>11.5</v>
      </c>
      <c r="E34" s="6"/>
      <c r="F34" s="10">
        <v>13.9</v>
      </c>
      <c r="G34" s="10"/>
      <c r="H34" s="10">
        <v>29.4</v>
      </c>
      <c r="I34" s="10">
        <v>5.7</v>
      </c>
      <c r="J34" s="10"/>
      <c r="K34" s="10">
        <v>12.3</v>
      </c>
      <c r="L34" s="10"/>
      <c r="M34" s="10">
        <v>6.9</v>
      </c>
    </row>
    <row r="35" spans="1:14">
      <c r="A35" s="1" t="s">
        <v>2</v>
      </c>
      <c r="B35" s="5">
        <f>MAX(B4:B34)</f>
        <v>17.100000000000001</v>
      </c>
      <c r="C35" s="5">
        <f t="shared" ref="C35:M35" si="1">MAX(C4:C34)</f>
        <v>21.1</v>
      </c>
      <c r="D35" s="5">
        <f t="shared" si="1"/>
        <v>20.7</v>
      </c>
      <c r="E35" s="5">
        <f t="shared" si="1"/>
        <v>17.600000000000001</v>
      </c>
      <c r="F35" s="5">
        <v>15.2</v>
      </c>
      <c r="G35" s="5">
        <f>MAX(G4:G33)</f>
        <v>20.5</v>
      </c>
      <c r="H35" s="5">
        <f>MAX(H4:H34)</f>
        <v>29.4</v>
      </c>
      <c r="I35" s="5">
        <f>MAX(I4:I34)</f>
        <v>33.299999999999997</v>
      </c>
      <c r="J35" s="5">
        <f t="shared" si="1"/>
        <v>20.399999999999999</v>
      </c>
      <c r="K35" s="5">
        <f>MAX(K4:K34)</f>
        <v>22.9</v>
      </c>
      <c r="L35" s="5">
        <f t="shared" si="1"/>
        <v>20.7</v>
      </c>
      <c r="M35" s="5">
        <f t="shared" si="1"/>
        <v>19.100000000000001</v>
      </c>
    </row>
    <row r="37" spans="1:14">
      <c r="A37" s="1" t="s">
        <v>3</v>
      </c>
      <c r="B37" s="1">
        <f>MAX(B4:M34)</f>
        <v>33.299999999999997</v>
      </c>
      <c r="D37" s="1" t="s">
        <v>4</v>
      </c>
      <c r="E37" s="5">
        <f>AVERAGE(B4:M34)</f>
        <v>11.156657223796035</v>
      </c>
      <c r="G37" s="1" t="s">
        <v>5</v>
      </c>
      <c r="H37" s="5">
        <f>STDEV(B4:M34)</f>
        <v>4.4598419176542805</v>
      </c>
      <c r="J37" s="1" t="s">
        <v>6</v>
      </c>
      <c r="K37" s="1">
        <f>COUNT(B4:M34)</f>
        <v>353</v>
      </c>
      <c r="M37" s="1" t="s">
        <v>18</v>
      </c>
      <c r="N37" s="5">
        <f xml:space="preserve"> K37/365*100</f>
        <v>96.712328767123296</v>
      </c>
    </row>
    <row r="39" spans="1:14">
      <c r="C39" s="1" t="s">
        <v>15</v>
      </c>
      <c r="D39" s="5">
        <f xml:space="preserve"> COUNT(B4:D34)/90*100</f>
        <v>98.888888888888886</v>
      </c>
      <c r="F39" s="1" t="s">
        <v>17</v>
      </c>
      <c r="G39" s="5">
        <f>COUNT(E4:G34)/91*100</f>
        <v>100</v>
      </c>
      <c r="I39" s="1" t="s">
        <v>16</v>
      </c>
      <c r="J39" s="5">
        <f xml:space="preserve"> COUNT(H4:J34)/92*100</f>
        <v>88.043478260869563</v>
      </c>
      <c r="L39" s="1" t="s">
        <v>19</v>
      </c>
      <c r="M39" s="5">
        <f>COUNT(K4:M34)/92*100</f>
        <v>100</v>
      </c>
    </row>
    <row r="41" spans="1:14">
      <c r="A41" s="1" t="s">
        <v>22</v>
      </c>
      <c r="C41" s="7">
        <f>PERCENTILE(B4:M34,0.98)</f>
        <v>20.7</v>
      </c>
    </row>
    <row r="42" spans="1:14">
      <c r="A42" s="1" t="s">
        <v>21</v>
      </c>
      <c r="B42" s="6">
        <f>COUNT(B4:B34)/31*100</f>
        <v>100</v>
      </c>
      <c r="C42" s="6">
        <f>COUNT(C4:C34)/28*100</f>
        <v>96.428571428571431</v>
      </c>
      <c r="D42" s="6">
        <f>COUNT(D4:D34)/31*100</f>
        <v>100</v>
      </c>
      <c r="E42" s="6">
        <f>COUNT(E4:E34)/30*100</f>
        <v>100</v>
      </c>
      <c r="F42" s="6">
        <f>COUNT(F4:F34)/31*100</f>
        <v>100</v>
      </c>
      <c r="G42" s="6">
        <f>COUNT(G4:G33)/30*100</f>
        <v>100</v>
      </c>
      <c r="H42" s="6">
        <f>COUNT(H4:H34)/31*100</f>
        <v>93.548387096774192</v>
      </c>
      <c r="I42" s="6">
        <f>COUNT(I4:I34)/31*100</f>
        <v>77.41935483870968</v>
      </c>
      <c r="J42" s="6">
        <f>COUNT(J4:J34)/30*100</f>
        <v>93.333333333333329</v>
      </c>
      <c r="K42" s="6">
        <f>COUNT(K4:K34)/31*100</f>
        <v>100</v>
      </c>
      <c r="L42" s="6">
        <f>COUNT(L4:L34)/30*100</f>
        <v>100</v>
      </c>
      <c r="M42" s="6">
        <f>COUNT(M4:M34)/31*100</f>
        <v>100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N42"/>
  <sheetViews>
    <sheetView workbookViewId="0">
      <pane xSplit="1" ySplit="3" topLeftCell="B4" activePane="bottomRight" state="frozen"/>
      <selection activeCell="B4" sqref="B4:M34"/>
      <selection pane="topRight" activeCell="B4" sqref="B4:M34"/>
      <selection pane="bottomLeft" activeCell="B4" sqref="B4:M34"/>
      <selection pane="bottomRight" activeCell="K29" sqref="K29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32</v>
      </c>
    </row>
    <row r="2" spans="1:13">
      <c r="E2" s="1" t="s">
        <v>1</v>
      </c>
    </row>
    <row r="3" spans="1:13">
      <c r="B3" s="2">
        <v>40179</v>
      </c>
      <c r="C3" s="2">
        <v>40218</v>
      </c>
      <c r="D3" s="2">
        <v>40238</v>
      </c>
      <c r="E3" s="2">
        <v>40269</v>
      </c>
      <c r="F3" s="2">
        <v>40299</v>
      </c>
      <c r="G3" s="2">
        <v>40330</v>
      </c>
      <c r="H3" s="2">
        <v>40360</v>
      </c>
      <c r="I3" s="2">
        <v>40391</v>
      </c>
      <c r="J3" s="2">
        <v>40422</v>
      </c>
      <c r="K3" s="2">
        <v>40452</v>
      </c>
      <c r="L3" s="2">
        <v>40483</v>
      </c>
      <c r="M3" s="2">
        <v>40513</v>
      </c>
    </row>
    <row r="4" spans="1:13">
      <c r="A4" s="1">
        <v>1</v>
      </c>
      <c r="B4" s="3"/>
      <c r="C4" s="6">
        <v>12</v>
      </c>
      <c r="D4" s="3"/>
      <c r="E4" s="3"/>
      <c r="F4" s="6"/>
      <c r="G4" s="6"/>
      <c r="H4" s="6"/>
      <c r="I4" s="6"/>
      <c r="J4" s="6"/>
      <c r="K4" s="6"/>
      <c r="L4" s="6">
        <v>12.2</v>
      </c>
      <c r="M4" s="6"/>
    </row>
    <row r="5" spans="1:13">
      <c r="A5" s="1">
        <f t="shared" ref="A5:A34" si="0">+A4+1</f>
        <v>2</v>
      </c>
      <c r="B5" s="6">
        <v>14.2</v>
      </c>
      <c r="C5" s="3"/>
      <c r="D5" s="6"/>
      <c r="E5" s="6">
        <v>11</v>
      </c>
      <c r="F5" s="6">
        <v>8.6</v>
      </c>
      <c r="G5" s="6">
        <v>14.3</v>
      </c>
      <c r="H5" s="6"/>
      <c r="I5" s="6"/>
      <c r="J5" s="6">
        <v>13.5</v>
      </c>
      <c r="K5" s="6">
        <v>9.1999999999999993</v>
      </c>
      <c r="L5" s="6"/>
      <c r="M5" s="6"/>
    </row>
    <row r="6" spans="1:13">
      <c r="A6" s="1">
        <f t="shared" si="0"/>
        <v>3</v>
      </c>
      <c r="B6" s="6"/>
      <c r="C6" s="3"/>
      <c r="D6" s="6">
        <v>9.8000000000000007</v>
      </c>
      <c r="E6" s="6"/>
      <c r="F6" s="6"/>
      <c r="G6" s="6"/>
      <c r="H6" s="6"/>
      <c r="I6" s="6">
        <v>19.100000000000001</v>
      </c>
      <c r="J6" s="6"/>
      <c r="K6" s="6"/>
      <c r="L6" s="6"/>
      <c r="M6" s="6"/>
    </row>
    <row r="7" spans="1:13">
      <c r="A7" s="1">
        <f t="shared" si="0"/>
        <v>4</v>
      </c>
      <c r="B7" s="10"/>
      <c r="C7" s="6">
        <v>6.1</v>
      </c>
      <c r="D7" s="6"/>
      <c r="E7" s="6"/>
      <c r="F7" s="6"/>
      <c r="G7" s="6"/>
      <c r="H7" s="6">
        <v>13.2</v>
      </c>
      <c r="I7" s="6"/>
      <c r="J7" s="6"/>
      <c r="K7" s="6"/>
      <c r="L7" s="6">
        <v>4.9000000000000004</v>
      </c>
      <c r="M7" s="6">
        <v>8.8000000000000007</v>
      </c>
    </row>
    <row r="8" spans="1:13">
      <c r="A8" s="1">
        <f t="shared" si="0"/>
        <v>5</v>
      </c>
      <c r="B8" s="6">
        <v>14.2</v>
      </c>
      <c r="C8" s="6"/>
      <c r="D8" s="6"/>
      <c r="E8" s="6">
        <v>12.2</v>
      </c>
      <c r="F8" s="6">
        <v>10.7</v>
      </c>
      <c r="G8" s="6">
        <v>14.5</v>
      </c>
      <c r="H8" s="6"/>
      <c r="I8" s="6"/>
      <c r="J8" s="6">
        <v>10.8</v>
      </c>
      <c r="K8" s="6">
        <v>13</v>
      </c>
      <c r="L8" s="6"/>
      <c r="M8" s="6"/>
    </row>
    <row r="9" spans="1:13">
      <c r="A9" s="1">
        <f t="shared" si="0"/>
        <v>6</v>
      </c>
      <c r="B9" s="6"/>
      <c r="C9" s="6"/>
      <c r="D9" s="6">
        <v>17.8</v>
      </c>
      <c r="E9" s="6"/>
      <c r="F9" s="6"/>
      <c r="G9" s="6"/>
      <c r="H9" s="6"/>
      <c r="I9" s="6">
        <v>15.7</v>
      </c>
      <c r="J9" s="6"/>
      <c r="K9" s="6"/>
      <c r="L9" s="6"/>
      <c r="M9" s="6"/>
    </row>
    <row r="10" spans="1:13">
      <c r="A10" s="1">
        <f t="shared" si="0"/>
        <v>7</v>
      </c>
      <c r="B10" s="6"/>
      <c r="C10" s="6">
        <v>12.2</v>
      </c>
      <c r="D10" s="6"/>
      <c r="E10" s="6"/>
      <c r="F10" s="6"/>
      <c r="G10" s="6"/>
      <c r="H10" s="6">
        <v>7.6</v>
      </c>
      <c r="I10" s="6"/>
      <c r="J10" s="6"/>
      <c r="K10" s="6"/>
      <c r="L10" s="6">
        <v>13.1</v>
      </c>
      <c r="M10" s="6">
        <v>11.7</v>
      </c>
    </row>
    <row r="11" spans="1:13">
      <c r="A11" s="1">
        <f t="shared" si="0"/>
        <v>8</v>
      </c>
      <c r="B11" s="6">
        <v>5</v>
      </c>
      <c r="C11" s="6"/>
      <c r="D11" s="6"/>
      <c r="E11" s="6">
        <v>4.9000000000000004</v>
      </c>
      <c r="F11" s="6">
        <v>3.3</v>
      </c>
      <c r="G11" s="6"/>
      <c r="H11" s="6"/>
      <c r="I11" s="6"/>
      <c r="J11" s="6">
        <v>7.7</v>
      </c>
      <c r="K11" s="6">
        <v>15.3</v>
      </c>
      <c r="L11" s="6"/>
      <c r="M11" s="6"/>
    </row>
    <row r="12" spans="1:13">
      <c r="A12" s="1">
        <f t="shared" si="0"/>
        <v>9</v>
      </c>
      <c r="B12" s="6"/>
      <c r="C12" s="6"/>
      <c r="D12" s="6">
        <v>7.7</v>
      </c>
      <c r="E12" s="6"/>
      <c r="F12" s="6"/>
      <c r="G12" s="6"/>
      <c r="H12" s="6"/>
      <c r="I12" s="6">
        <v>9.3000000000000007</v>
      </c>
      <c r="J12" s="6"/>
      <c r="K12" s="6"/>
      <c r="L12" s="6"/>
      <c r="M12" s="6"/>
    </row>
    <row r="13" spans="1:13">
      <c r="A13" s="1">
        <f t="shared" si="0"/>
        <v>10</v>
      </c>
      <c r="B13" s="6"/>
      <c r="C13" s="6">
        <v>12</v>
      </c>
      <c r="D13" s="6"/>
      <c r="E13" s="6"/>
      <c r="F13" s="6"/>
      <c r="G13" s="6">
        <v>8.1</v>
      </c>
      <c r="H13" s="6">
        <v>13.5</v>
      </c>
      <c r="I13" s="6"/>
      <c r="J13" s="6"/>
      <c r="K13" s="6"/>
      <c r="L13" s="6">
        <v>10.199999999999999</v>
      </c>
      <c r="M13" s="6">
        <v>13.2</v>
      </c>
    </row>
    <row r="14" spans="1:13">
      <c r="A14" s="1">
        <f t="shared" si="0"/>
        <v>11</v>
      </c>
      <c r="B14" s="6">
        <v>12.9</v>
      </c>
      <c r="C14" s="6"/>
      <c r="D14" s="6"/>
      <c r="E14" s="6">
        <v>11.5</v>
      </c>
      <c r="F14" s="6">
        <v>15.9</v>
      </c>
      <c r="G14" s="6"/>
      <c r="H14" s="6"/>
      <c r="I14" s="6"/>
      <c r="J14" s="6">
        <v>8.6999999999999993</v>
      </c>
      <c r="K14" s="6">
        <v>18.7</v>
      </c>
      <c r="L14" s="6"/>
      <c r="M14" s="6"/>
    </row>
    <row r="15" spans="1:13">
      <c r="A15" s="1">
        <f t="shared" si="0"/>
        <v>12</v>
      </c>
      <c r="B15" s="6"/>
      <c r="C15" s="6"/>
      <c r="D15" s="6">
        <v>4.3</v>
      </c>
      <c r="E15" s="6"/>
      <c r="F15" s="6"/>
      <c r="G15" s="6"/>
      <c r="H15" s="6"/>
      <c r="I15" s="6">
        <v>21</v>
      </c>
      <c r="J15" s="6"/>
      <c r="K15" s="6"/>
      <c r="L15" s="6"/>
      <c r="M15" s="6"/>
    </row>
    <row r="16" spans="1:13">
      <c r="A16" s="1">
        <f t="shared" si="0"/>
        <v>13</v>
      </c>
      <c r="B16" s="6"/>
      <c r="C16" s="6">
        <v>10.7</v>
      </c>
      <c r="D16" s="6"/>
      <c r="E16" s="6"/>
      <c r="F16" s="6"/>
      <c r="G16" s="6">
        <v>11.2</v>
      </c>
      <c r="H16" s="6">
        <v>17.100000000000001</v>
      </c>
      <c r="I16" s="6"/>
      <c r="J16" s="6"/>
      <c r="K16" s="6"/>
      <c r="L16" s="6">
        <v>3.7</v>
      </c>
      <c r="M16" s="6">
        <v>4.8</v>
      </c>
    </row>
    <row r="17" spans="1:13">
      <c r="A17" s="1">
        <f t="shared" si="0"/>
        <v>14</v>
      </c>
      <c r="B17" s="6">
        <v>15.3</v>
      </c>
      <c r="C17" s="6"/>
      <c r="D17" s="6"/>
      <c r="E17" s="6">
        <v>11</v>
      </c>
      <c r="F17" s="6">
        <v>11.4</v>
      </c>
      <c r="G17" s="6"/>
      <c r="H17" s="6"/>
      <c r="I17" s="6"/>
      <c r="J17" s="6">
        <v>17.5</v>
      </c>
      <c r="K17" s="6">
        <v>5</v>
      </c>
      <c r="L17" s="6"/>
      <c r="M17" s="6"/>
    </row>
    <row r="18" spans="1:13">
      <c r="A18" s="1">
        <f t="shared" si="0"/>
        <v>15</v>
      </c>
      <c r="B18" s="6"/>
      <c r="C18" s="10"/>
      <c r="D18" s="6"/>
      <c r="E18" s="6"/>
      <c r="F18" s="6"/>
      <c r="G18" s="6"/>
      <c r="H18" s="6"/>
      <c r="I18" s="6">
        <v>12.1</v>
      </c>
      <c r="J18" s="6"/>
      <c r="K18" s="6"/>
      <c r="L18" s="6"/>
      <c r="M18" s="6"/>
    </row>
    <row r="19" spans="1:13">
      <c r="A19" s="1">
        <f t="shared" si="0"/>
        <v>16</v>
      </c>
      <c r="B19" s="6"/>
      <c r="C19" s="6">
        <v>4</v>
      </c>
      <c r="D19" s="6"/>
      <c r="E19" s="6"/>
      <c r="F19" s="6"/>
      <c r="G19" s="6">
        <v>10.7</v>
      </c>
      <c r="H19" s="6">
        <v>14.6</v>
      </c>
      <c r="I19" s="6"/>
      <c r="J19" s="6"/>
      <c r="K19" s="6"/>
      <c r="L19" s="6">
        <v>8.5</v>
      </c>
      <c r="M19" s="6">
        <v>11.6</v>
      </c>
    </row>
    <row r="20" spans="1:13">
      <c r="A20" s="1">
        <f t="shared" si="0"/>
        <v>17</v>
      </c>
      <c r="B20" s="6">
        <v>8.6</v>
      </c>
      <c r="C20" s="6"/>
      <c r="D20" s="6"/>
      <c r="E20" s="6"/>
      <c r="F20" s="6">
        <v>12</v>
      </c>
      <c r="G20" s="6"/>
      <c r="H20" s="6"/>
      <c r="I20" s="6"/>
      <c r="J20" s="6">
        <v>13.7</v>
      </c>
      <c r="K20" s="6">
        <v>16.2</v>
      </c>
      <c r="L20" s="6"/>
      <c r="M20" s="6"/>
    </row>
    <row r="21" spans="1:13">
      <c r="A21" s="1">
        <f t="shared" si="0"/>
        <v>18</v>
      </c>
      <c r="B21" s="6"/>
      <c r="C21" s="10"/>
      <c r="D21" s="6"/>
      <c r="E21" s="6"/>
      <c r="F21" s="6"/>
      <c r="G21" s="6"/>
      <c r="H21" s="6"/>
      <c r="I21" s="6">
        <v>21.5</v>
      </c>
      <c r="J21" s="6"/>
      <c r="K21" s="6"/>
      <c r="L21" s="6"/>
      <c r="M21" s="6"/>
    </row>
    <row r="22" spans="1:13">
      <c r="A22" s="1">
        <f t="shared" si="0"/>
        <v>19</v>
      </c>
      <c r="B22" s="6"/>
      <c r="C22" s="6">
        <v>13.2</v>
      </c>
      <c r="D22" s="6">
        <v>14.5</v>
      </c>
      <c r="E22" s="6"/>
      <c r="F22" s="6"/>
      <c r="G22" s="6">
        <v>17.899999999999999</v>
      </c>
      <c r="H22" s="6">
        <v>7.4</v>
      </c>
      <c r="I22" s="6"/>
      <c r="J22" s="6"/>
      <c r="K22" s="6"/>
      <c r="L22" s="6">
        <v>14.9</v>
      </c>
      <c r="M22" s="6">
        <v>9.9</v>
      </c>
    </row>
    <row r="23" spans="1:13">
      <c r="A23" s="1">
        <f t="shared" si="0"/>
        <v>20</v>
      </c>
      <c r="B23" s="6">
        <v>9.6</v>
      </c>
      <c r="C23" s="6"/>
      <c r="D23" s="6">
        <v>7.7</v>
      </c>
      <c r="E23" s="6">
        <v>10.3</v>
      </c>
      <c r="F23" s="6">
        <v>4.7</v>
      </c>
      <c r="G23" s="6"/>
      <c r="H23" s="6"/>
      <c r="I23" s="6"/>
      <c r="J23" s="6">
        <v>19</v>
      </c>
      <c r="K23" s="6">
        <v>9.9</v>
      </c>
      <c r="L23" s="6"/>
      <c r="M23" s="6"/>
    </row>
    <row r="24" spans="1:13">
      <c r="A24" s="1">
        <f t="shared" si="0"/>
        <v>21</v>
      </c>
      <c r="B24" s="6"/>
      <c r="C24" s="6"/>
      <c r="D24" s="6">
        <v>3.9</v>
      </c>
      <c r="E24" s="6">
        <v>19.399999999999999</v>
      </c>
      <c r="F24" s="6"/>
      <c r="G24" s="6"/>
      <c r="H24" s="6"/>
      <c r="I24" s="6">
        <v>6.7</v>
      </c>
      <c r="J24" s="6"/>
      <c r="K24" s="6"/>
      <c r="L24" s="6"/>
      <c r="M24" s="6"/>
    </row>
    <row r="25" spans="1:13">
      <c r="A25" s="1">
        <f t="shared" si="0"/>
        <v>22</v>
      </c>
      <c r="B25" s="6"/>
      <c r="C25" s="6">
        <v>8.3000000000000007</v>
      </c>
      <c r="D25" s="6"/>
      <c r="E25" s="6"/>
      <c r="F25" s="6"/>
      <c r="G25" s="6">
        <v>11.2</v>
      </c>
      <c r="H25" s="6">
        <v>11.1</v>
      </c>
      <c r="I25" s="6"/>
      <c r="J25" s="6"/>
      <c r="K25" s="6"/>
      <c r="L25" s="6">
        <v>10.8</v>
      </c>
      <c r="M25" s="6">
        <v>16.3</v>
      </c>
    </row>
    <row r="26" spans="1:13">
      <c r="A26" s="1">
        <f t="shared" si="0"/>
        <v>23</v>
      </c>
      <c r="B26" s="6">
        <v>9.3000000000000007</v>
      </c>
      <c r="C26" s="6"/>
      <c r="D26" s="6"/>
      <c r="E26" s="6">
        <v>15</v>
      </c>
      <c r="F26" s="6">
        <v>6.9</v>
      </c>
      <c r="G26" s="6"/>
      <c r="H26" s="6"/>
      <c r="I26" s="6"/>
      <c r="J26" s="6">
        <v>17.399999999999999</v>
      </c>
      <c r="K26" s="6"/>
      <c r="L26" s="6"/>
      <c r="M26" s="6"/>
    </row>
    <row r="27" spans="1:13">
      <c r="A27" s="1">
        <f t="shared" si="0"/>
        <v>24</v>
      </c>
      <c r="B27" s="6"/>
      <c r="C27" s="6"/>
      <c r="D27" s="6">
        <v>8.1999999999999993</v>
      </c>
      <c r="E27" s="10"/>
      <c r="F27" s="6"/>
      <c r="G27" s="6"/>
      <c r="H27" s="6"/>
      <c r="I27" s="6">
        <v>16.3</v>
      </c>
      <c r="J27" s="6"/>
      <c r="K27" s="6"/>
      <c r="L27" s="6"/>
      <c r="M27" s="6"/>
    </row>
    <row r="28" spans="1:13">
      <c r="A28" s="1">
        <f t="shared" si="0"/>
        <v>25</v>
      </c>
      <c r="B28" s="6"/>
      <c r="C28" s="6">
        <v>9.8000000000000007</v>
      </c>
      <c r="D28" s="6"/>
      <c r="E28" s="6"/>
      <c r="F28" s="6"/>
      <c r="G28" s="6">
        <v>8.1999999999999993</v>
      </c>
      <c r="H28" s="6">
        <v>15.3</v>
      </c>
      <c r="I28" s="6"/>
      <c r="J28" s="6"/>
      <c r="K28" s="6"/>
      <c r="L28" s="6">
        <v>5.2</v>
      </c>
      <c r="M28" s="6">
        <v>10.199999999999999</v>
      </c>
    </row>
    <row r="29" spans="1:13">
      <c r="A29" s="1">
        <f t="shared" si="0"/>
        <v>26</v>
      </c>
      <c r="B29" s="6">
        <v>5.7</v>
      </c>
      <c r="C29" s="6"/>
      <c r="D29" s="6"/>
      <c r="E29" s="6">
        <v>8.8000000000000007</v>
      </c>
      <c r="F29" s="6">
        <v>16.3</v>
      </c>
      <c r="G29" s="6"/>
      <c r="H29" s="6"/>
      <c r="I29" s="6"/>
      <c r="J29" s="6">
        <v>8</v>
      </c>
      <c r="K29" s="6"/>
      <c r="L29" s="6">
        <v>5</v>
      </c>
      <c r="M29" s="6"/>
    </row>
    <row r="30" spans="1:13">
      <c r="A30" s="1">
        <f t="shared" si="0"/>
        <v>27</v>
      </c>
      <c r="B30" s="6"/>
      <c r="C30" s="10"/>
      <c r="D30" s="6">
        <v>10.5</v>
      </c>
      <c r="E30" s="6">
        <v>5.2</v>
      </c>
      <c r="F30" s="6"/>
      <c r="G30" s="6"/>
      <c r="H30" s="6"/>
      <c r="I30" s="6">
        <v>16.5</v>
      </c>
      <c r="J30" s="6"/>
      <c r="K30" s="6">
        <v>13.1</v>
      </c>
      <c r="L30" s="6"/>
      <c r="M30" s="6"/>
    </row>
    <row r="31" spans="1:13">
      <c r="A31" s="1">
        <f t="shared" si="0"/>
        <v>28</v>
      </c>
      <c r="B31" s="6"/>
      <c r="C31" s="6">
        <v>8.4</v>
      </c>
      <c r="D31" s="6"/>
      <c r="E31" s="6"/>
      <c r="F31" s="6"/>
      <c r="G31" s="6">
        <v>6.4</v>
      </c>
      <c r="H31" s="6">
        <v>8.4</v>
      </c>
      <c r="I31" s="6"/>
      <c r="J31" s="6"/>
      <c r="K31" s="6">
        <v>3.6</v>
      </c>
      <c r="L31" s="6"/>
      <c r="M31" s="6">
        <v>10.6</v>
      </c>
    </row>
    <row r="32" spans="1:13">
      <c r="A32" s="1">
        <f t="shared" si="0"/>
        <v>29</v>
      </c>
      <c r="B32" s="6">
        <v>2.2000000000000002</v>
      </c>
      <c r="C32" s="3"/>
      <c r="D32" s="6"/>
      <c r="E32" s="6">
        <v>12.4</v>
      </c>
      <c r="F32" s="6">
        <v>15.6</v>
      </c>
      <c r="G32" s="6"/>
      <c r="H32" s="6"/>
      <c r="I32" s="6"/>
      <c r="J32" s="6">
        <v>12.3</v>
      </c>
      <c r="K32" s="6">
        <v>6.5</v>
      </c>
      <c r="L32" s="6">
        <v>9</v>
      </c>
      <c r="M32" s="6"/>
    </row>
    <row r="33" spans="1:14">
      <c r="A33" s="1">
        <f t="shared" si="0"/>
        <v>30</v>
      </c>
      <c r="B33" s="3"/>
      <c r="C33" s="3"/>
      <c r="D33" s="6">
        <v>14.1</v>
      </c>
      <c r="E33" s="6"/>
      <c r="F33" s="6">
        <v>16.5</v>
      </c>
      <c r="G33" s="6"/>
      <c r="H33" s="6"/>
      <c r="I33" s="6">
        <v>8.3000000000000007</v>
      </c>
      <c r="J33" s="6"/>
      <c r="K33" s="6"/>
      <c r="L33" s="6"/>
      <c r="M33" s="6"/>
    </row>
    <row r="34" spans="1:14">
      <c r="A34" s="1">
        <f t="shared" si="0"/>
        <v>31</v>
      </c>
      <c r="B34" s="3"/>
      <c r="C34" s="3"/>
      <c r="D34" s="6"/>
      <c r="E34" s="6"/>
      <c r="F34" s="6"/>
      <c r="G34" s="6"/>
      <c r="H34" s="6">
        <v>12.2</v>
      </c>
      <c r="I34" s="6"/>
      <c r="J34" s="6"/>
      <c r="K34" s="6"/>
      <c r="L34" s="6"/>
      <c r="M34" s="6">
        <v>6.5</v>
      </c>
    </row>
    <row r="35" spans="1:14">
      <c r="A35" s="1" t="s">
        <v>2</v>
      </c>
      <c r="B35" s="5">
        <f>MAX(B4:B34)</f>
        <v>15.3</v>
      </c>
      <c r="C35" s="5">
        <f t="shared" ref="C35:M35" si="1">MAX(C4:C34)</f>
        <v>13.2</v>
      </c>
      <c r="D35" s="5">
        <f t="shared" si="1"/>
        <v>17.8</v>
      </c>
      <c r="E35" s="5">
        <f t="shared" si="1"/>
        <v>19.399999999999999</v>
      </c>
      <c r="F35" s="5">
        <f t="shared" si="1"/>
        <v>16.5</v>
      </c>
      <c r="G35" s="5">
        <f t="shared" si="1"/>
        <v>17.899999999999999</v>
      </c>
      <c r="H35" s="5">
        <f>MAX(H4:H34)</f>
        <v>17.100000000000001</v>
      </c>
      <c r="I35" s="5">
        <f>MAX(I4:I34)</f>
        <v>21.5</v>
      </c>
      <c r="J35" s="5">
        <f t="shared" si="1"/>
        <v>19</v>
      </c>
      <c r="K35" s="5">
        <f>MAX(K4:K34)</f>
        <v>18.7</v>
      </c>
      <c r="L35" s="5">
        <f t="shared" si="1"/>
        <v>14.9</v>
      </c>
      <c r="M35" s="5">
        <f t="shared" si="1"/>
        <v>16.3</v>
      </c>
    </row>
    <row r="37" spans="1:14">
      <c r="A37" s="1" t="s">
        <v>3</v>
      </c>
      <c r="B37" s="1">
        <f>MAX(B4:M34)</f>
        <v>21.5</v>
      </c>
      <c r="D37" s="1" t="s">
        <v>4</v>
      </c>
      <c r="E37" s="5">
        <f>AVERAGE(B4:M34)</f>
        <v>11.027868852459017</v>
      </c>
      <c r="G37" s="1" t="s">
        <v>5</v>
      </c>
      <c r="H37" s="5">
        <f>STDEV(B4:M34)</f>
        <v>4.2578903381156383</v>
      </c>
      <c r="J37" s="1" t="s">
        <v>6</v>
      </c>
      <c r="K37" s="1">
        <f>COUNT(B4:M34)</f>
        <v>122</v>
      </c>
      <c r="M37" s="1" t="s">
        <v>18</v>
      </c>
      <c r="N37" s="5">
        <f xml:space="preserve"> K37/122*100</f>
        <v>100</v>
      </c>
    </row>
    <row r="39" spans="1:14">
      <c r="C39" s="1" t="s">
        <v>15</v>
      </c>
      <c r="D39" s="5">
        <f xml:space="preserve"> COUNT(B4:D34)/30*100</f>
        <v>100</v>
      </c>
      <c r="F39" s="1" t="s">
        <v>17</v>
      </c>
      <c r="G39" s="5">
        <f>COUNT(E4:G34)/30*100</f>
        <v>103.33333333333334</v>
      </c>
      <c r="I39" s="1" t="s">
        <v>16</v>
      </c>
      <c r="J39" s="5">
        <f xml:space="preserve"> COUNT(H4:J34)/31*100</f>
        <v>96.774193548387103</v>
      </c>
      <c r="L39" s="1" t="s">
        <v>19</v>
      </c>
      <c r="M39" s="5">
        <f>COUNT(K4:M34)/31*100</f>
        <v>100</v>
      </c>
    </row>
    <row r="41" spans="1:14">
      <c r="A41" s="1" t="s">
        <v>22</v>
      </c>
      <c r="C41" s="7">
        <f>PERCENTILE(B4:M34,0.98)</f>
        <v>19.274000000000001</v>
      </c>
    </row>
    <row r="42" spans="1:14">
      <c r="A42" s="1" t="s">
        <v>21</v>
      </c>
      <c r="B42" s="6">
        <f t="shared" ref="B42:G42" si="2">COUNT(B4:B34)/10*100</f>
        <v>100</v>
      </c>
      <c r="C42" s="6">
        <f t="shared" si="2"/>
        <v>100</v>
      </c>
      <c r="D42" s="6">
        <f t="shared" si="2"/>
        <v>100</v>
      </c>
      <c r="E42" s="6">
        <f t="shared" si="2"/>
        <v>110.00000000000001</v>
      </c>
      <c r="F42" s="6">
        <f t="shared" si="2"/>
        <v>110.00000000000001</v>
      </c>
      <c r="G42" s="6">
        <f t="shared" si="2"/>
        <v>90</v>
      </c>
      <c r="H42" s="6">
        <f>COUNT(H4:H34)/11*100</f>
        <v>90.909090909090907</v>
      </c>
      <c r="I42" s="6">
        <f>COUNT(I4:I34)/10*100</f>
        <v>100</v>
      </c>
      <c r="J42" s="6">
        <f>COUNT(J4:J34)/10*100</f>
        <v>100</v>
      </c>
      <c r="K42" s="6">
        <f>COUNT(K4:K34)/10*100</f>
        <v>100</v>
      </c>
      <c r="L42" s="6">
        <f>COUNT(L4:L34)/10*100</f>
        <v>110.00000000000001</v>
      </c>
      <c r="M42" s="6">
        <f>COUNT(M4:M34)/11*100</f>
        <v>90.909090909090907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M42"/>
  <sheetViews>
    <sheetView workbookViewId="0">
      <pane xSplit="1" ySplit="3" topLeftCell="B4" activePane="bottomRight" state="frozen"/>
      <selection activeCell="B4" sqref="B4:M34"/>
      <selection pane="topRight" activeCell="B4" sqref="B4:M34"/>
      <selection pane="bottomLeft" activeCell="B4" sqref="B4:M34"/>
      <selection pane="bottomRight" activeCell="I13" sqref="I13"/>
    </sheetView>
  </sheetViews>
  <sheetFormatPr defaultRowHeight="12.75"/>
  <cols>
    <col min="1" max="1" width="10.7109375" style="1" customWidth="1"/>
    <col min="2" max="11" width="9.140625" style="1"/>
    <col min="12" max="12" width="10" style="1" customWidth="1"/>
    <col min="13" max="13" width="8.7109375" style="1" customWidth="1"/>
    <col min="14" max="16384" width="9.140625" style="1"/>
  </cols>
  <sheetData>
    <row r="1" spans="1:13">
      <c r="E1" s="1" t="s">
        <v>33</v>
      </c>
    </row>
    <row r="2" spans="1:13">
      <c r="D2" s="1" t="s">
        <v>1</v>
      </c>
    </row>
    <row r="3" spans="1:13">
      <c r="B3" s="2">
        <v>40179</v>
      </c>
      <c r="C3" s="2">
        <v>40218</v>
      </c>
      <c r="D3" s="2">
        <v>40238</v>
      </c>
      <c r="E3" s="2">
        <v>40269</v>
      </c>
      <c r="F3" s="2">
        <v>40299</v>
      </c>
      <c r="G3" s="2">
        <v>40330</v>
      </c>
      <c r="H3" s="2">
        <v>40360</v>
      </c>
      <c r="I3" s="2">
        <v>40391</v>
      </c>
      <c r="J3" s="2">
        <v>40422</v>
      </c>
      <c r="K3" s="2">
        <v>40452</v>
      </c>
      <c r="L3" s="2">
        <v>40483</v>
      </c>
      <c r="M3" s="2">
        <v>40513</v>
      </c>
    </row>
    <row r="4" spans="1:13">
      <c r="A4" s="1">
        <v>1</v>
      </c>
      <c r="B4" s="4"/>
      <c r="C4" s="6">
        <v>11.7</v>
      </c>
      <c r="D4" s="6"/>
      <c r="E4" s="6"/>
      <c r="F4" s="6"/>
      <c r="G4" s="6">
        <v>20.6</v>
      </c>
      <c r="H4" s="6"/>
      <c r="I4" s="6"/>
      <c r="J4" s="6"/>
      <c r="K4" s="6"/>
      <c r="L4" s="6"/>
      <c r="M4" s="6"/>
    </row>
    <row r="5" spans="1:13">
      <c r="A5" s="1">
        <f t="shared" ref="A5:A34" si="0">+A4+1</f>
        <v>2</v>
      </c>
      <c r="B5" s="3"/>
      <c r="C5" s="3"/>
      <c r="D5" s="6"/>
      <c r="E5" s="6">
        <v>9.9</v>
      </c>
      <c r="F5" s="6"/>
      <c r="G5" s="6"/>
      <c r="H5" s="6"/>
      <c r="I5" s="6"/>
      <c r="J5" s="6"/>
      <c r="K5" s="6"/>
      <c r="L5" s="6"/>
      <c r="M5" s="6"/>
    </row>
    <row r="6" spans="1:13">
      <c r="A6" s="1">
        <f t="shared" si="0"/>
        <v>3</v>
      </c>
      <c r="B6" s="3"/>
      <c r="C6" s="3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1">
        <f t="shared" si="0"/>
        <v>4</v>
      </c>
      <c r="B7" s="3"/>
      <c r="C7" s="3"/>
      <c r="D7" s="6"/>
      <c r="E7" s="6"/>
      <c r="F7" s="6"/>
      <c r="G7" s="6"/>
      <c r="H7" s="6"/>
      <c r="I7" s="6"/>
      <c r="J7" s="6"/>
      <c r="K7" s="6"/>
      <c r="L7" s="6">
        <v>4.5</v>
      </c>
      <c r="M7" s="6"/>
    </row>
    <row r="8" spans="1:13">
      <c r="A8" s="1">
        <f t="shared" si="0"/>
        <v>5</v>
      </c>
      <c r="B8" s="3"/>
      <c r="C8" s="3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1">
        <f t="shared" si="0"/>
        <v>6</v>
      </c>
      <c r="B9" s="3"/>
      <c r="C9" s="3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1">
        <f t="shared" si="0"/>
        <v>7</v>
      </c>
      <c r="B10" s="3"/>
      <c r="C10" s="3"/>
      <c r="D10" s="6"/>
      <c r="E10" s="6"/>
      <c r="F10" s="6"/>
      <c r="G10" s="6"/>
      <c r="H10" s="6">
        <v>7.2</v>
      </c>
      <c r="I10" s="6"/>
      <c r="J10" s="6"/>
      <c r="K10" s="6"/>
      <c r="L10" s="6"/>
      <c r="M10" s="6"/>
    </row>
    <row r="11" spans="1:13">
      <c r="A11" s="1">
        <f t="shared" si="0"/>
        <v>8</v>
      </c>
      <c r="B11" s="6">
        <v>7.5</v>
      </c>
      <c r="C11" s="3"/>
      <c r="D11" s="6"/>
      <c r="E11" s="6"/>
      <c r="F11" s="6">
        <v>3.4</v>
      </c>
      <c r="G11" s="6"/>
      <c r="H11" s="6"/>
      <c r="I11" s="6"/>
      <c r="J11" s="6"/>
      <c r="K11" s="6"/>
      <c r="L11" s="6"/>
      <c r="M11" s="6"/>
    </row>
    <row r="12" spans="1:13">
      <c r="A12" s="1">
        <f t="shared" si="0"/>
        <v>9</v>
      </c>
      <c r="B12" s="6"/>
      <c r="C12" s="3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>
      <c r="A13" s="1">
        <f t="shared" si="0"/>
        <v>10</v>
      </c>
      <c r="B13" s="6"/>
      <c r="C13" s="3"/>
      <c r="D13" s="6"/>
      <c r="E13" s="6"/>
      <c r="F13" s="6"/>
      <c r="G13" s="6"/>
      <c r="H13" s="6"/>
      <c r="I13" s="6"/>
      <c r="J13" s="6"/>
      <c r="K13" s="6"/>
      <c r="L13" s="6"/>
      <c r="M13" s="6">
        <v>13.3</v>
      </c>
    </row>
    <row r="14" spans="1:13">
      <c r="A14" s="1">
        <f t="shared" si="0"/>
        <v>11</v>
      </c>
      <c r="B14" s="6"/>
      <c r="C14" s="3"/>
      <c r="D14" s="6"/>
      <c r="E14" s="6"/>
      <c r="F14" s="6"/>
      <c r="G14" s="6"/>
      <c r="H14" s="6"/>
      <c r="I14" s="6"/>
      <c r="J14" s="6"/>
      <c r="K14" s="6">
        <v>18.5</v>
      </c>
      <c r="L14" s="6"/>
      <c r="M14" s="6"/>
    </row>
    <row r="15" spans="1:13">
      <c r="A15" s="1">
        <f t="shared" si="0"/>
        <v>12</v>
      </c>
      <c r="B15" s="6"/>
      <c r="C15" s="3"/>
      <c r="D15" s="6"/>
      <c r="E15" s="6"/>
      <c r="F15" s="6"/>
      <c r="G15" s="6"/>
      <c r="H15" s="6"/>
      <c r="I15" s="6">
        <v>20.3</v>
      </c>
      <c r="J15" s="6"/>
      <c r="K15" s="6"/>
      <c r="L15" s="6"/>
      <c r="M15" s="6"/>
    </row>
    <row r="16" spans="1:13">
      <c r="A16" s="1">
        <f t="shared" si="0"/>
        <v>13</v>
      </c>
      <c r="B16" s="10"/>
      <c r="C16" s="6"/>
      <c r="D16" s="6"/>
      <c r="E16" s="6"/>
      <c r="F16" s="6"/>
      <c r="G16" s="6">
        <v>9.1</v>
      </c>
      <c r="H16" s="6"/>
      <c r="I16" s="6"/>
      <c r="J16" s="6"/>
      <c r="K16" s="6"/>
      <c r="L16" s="6"/>
      <c r="M16" s="6"/>
    </row>
    <row r="17" spans="1:13">
      <c r="A17" s="1">
        <f t="shared" si="0"/>
        <v>14</v>
      </c>
      <c r="B17" s="6"/>
      <c r="D17" s="6"/>
      <c r="E17" s="6">
        <v>10.199999999999999</v>
      </c>
      <c r="F17" s="6"/>
      <c r="G17" s="6"/>
      <c r="H17" s="6"/>
      <c r="I17" s="6"/>
      <c r="J17" s="6"/>
      <c r="K17" s="6"/>
      <c r="L17" s="6"/>
      <c r="M17" s="6"/>
    </row>
    <row r="18" spans="1:13">
      <c r="A18" s="1">
        <f t="shared" si="0"/>
        <v>15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>
      <c r="A19" s="1">
        <f t="shared" si="0"/>
        <v>16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>
        <v>8.1999999999999993</v>
      </c>
      <c r="M19" s="6"/>
    </row>
    <row r="20" spans="1:13">
      <c r="A20" s="1">
        <f t="shared" si="0"/>
        <v>17</v>
      </c>
      <c r="B20" s="6"/>
      <c r="C20" s="6"/>
      <c r="D20" s="6"/>
      <c r="E20" s="6"/>
      <c r="F20" s="6"/>
      <c r="G20" s="6"/>
      <c r="H20" s="6"/>
      <c r="I20" s="6"/>
      <c r="J20" s="6">
        <v>16.100000000000001</v>
      </c>
      <c r="K20" s="6"/>
      <c r="L20" s="6"/>
      <c r="M20" s="6"/>
    </row>
    <row r="21" spans="1:13">
      <c r="A21" s="1">
        <f t="shared" si="0"/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>
      <c r="A22" s="1">
        <f t="shared" si="0"/>
        <v>19</v>
      </c>
      <c r="B22" s="6"/>
      <c r="C22" s="6">
        <v>12.9</v>
      </c>
      <c r="D22" s="6"/>
      <c r="E22" s="6"/>
      <c r="F22" s="6"/>
      <c r="G22" s="6"/>
      <c r="H22" s="6">
        <v>7.2</v>
      </c>
      <c r="I22" s="6"/>
      <c r="J22" s="6"/>
      <c r="K22" s="6"/>
      <c r="L22" s="6"/>
      <c r="M22" s="6"/>
    </row>
    <row r="23" spans="1:13">
      <c r="A23" s="1">
        <f t="shared" si="0"/>
        <v>20</v>
      </c>
      <c r="B23" s="6">
        <v>8.6999999999999993</v>
      </c>
      <c r="C23" s="6"/>
      <c r="D23" s="6"/>
      <c r="E23" s="6"/>
      <c r="F23" s="6">
        <v>4.4000000000000004</v>
      </c>
      <c r="G23" s="6"/>
      <c r="H23" s="6"/>
      <c r="I23" s="6"/>
      <c r="J23" s="6"/>
      <c r="K23" s="6"/>
      <c r="L23" s="6"/>
      <c r="M23" s="6"/>
    </row>
    <row r="24" spans="1:13">
      <c r="A24" s="1">
        <f t="shared" si="0"/>
        <v>21</v>
      </c>
      <c r="B24" s="6"/>
      <c r="C24" s="6"/>
      <c r="D24" s="6">
        <v>3.7</v>
      </c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1">
        <f t="shared" si="0"/>
        <v>22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>
        <v>16</v>
      </c>
    </row>
    <row r="26" spans="1:13">
      <c r="A26" s="1">
        <f t="shared" si="0"/>
        <v>23</v>
      </c>
      <c r="B26" s="3"/>
      <c r="C26" s="6"/>
      <c r="D26" s="6"/>
      <c r="E26" s="6"/>
      <c r="F26" s="6"/>
      <c r="G26" s="6"/>
      <c r="H26" s="6"/>
      <c r="I26" s="6"/>
      <c r="J26" s="6"/>
      <c r="K26" s="6">
        <v>14.6</v>
      </c>
      <c r="L26" s="6"/>
      <c r="M26" s="6"/>
    </row>
    <row r="27" spans="1:13">
      <c r="A27" s="1">
        <f t="shared" si="0"/>
        <v>24</v>
      </c>
      <c r="B27" s="3"/>
      <c r="C27" s="6"/>
      <c r="D27" s="6">
        <v>7.9</v>
      </c>
      <c r="E27" s="6"/>
      <c r="F27" s="6"/>
      <c r="G27" s="6"/>
      <c r="H27" s="6"/>
      <c r="I27" s="6">
        <v>15.9</v>
      </c>
      <c r="J27" s="6"/>
      <c r="K27" s="6"/>
      <c r="L27" s="6"/>
      <c r="M27" s="6"/>
    </row>
    <row r="28" spans="1:13">
      <c r="A28" s="1">
        <f t="shared" si="0"/>
        <v>25</v>
      </c>
      <c r="B28" s="3"/>
      <c r="C28" s="6">
        <v>9.5</v>
      </c>
      <c r="D28" s="6"/>
      <c r="E28" s="6"/>
      <c r="F28" s="6"/>
      <c r="G28" s="6">
        <v>11.1</v>
      </c>
      <c r="H28" s="6"/>
      <c r="I28" s="6"/>
      <c r="J28" s="6"/>
      <c r="K28" s="6"/>
      <c r="L28" s="6"/>
      <c r="M28" s="6"/>
    </row>
    <row r="29" spans="1:13">
      <c r="A29" s="1">
        <f t="shared" si="0"/>
        <v>26</v>
      </c>
      <c r="B29" s="3"/>
      <c r="C29" s="3"/>
      <c r="D29" s="6"/>
      <c r="E29" s="6">
        <v>7.1</v>
      </c>
      <c r="F29" s="6"/>
      <c r="G29" s="6"/>
      <c r="H29" s="6"/>
      <c r="I29" s="6"/>
      <c r="J29" s="6"/>
      <c r="K29" s="6"/>
      <c r="L29" s="6"/>
      <c r="M29" s="6"/>
    </row>
    <row r="30" spans="1:13">
      <c r="A30" s="1">
        <f t="shared" si="0"/>
        <v>27</v>
      </c>
      <c r="B30" s="3"/>
      <c r="C30" s="3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>
      <c r="A31" s="1">
        <f t="shared" si="0"/>
        <v>28</v>
      </c>
      <c r="B31" s="3"/>
      <c r="C31" s="3"/>
      <c r="D31" s="6"/>
      <c r="E31" s="6"/>
      <c r="F31" s="6"/>
      <c r="G31" s="6"/>
      <c r="H31" s="6"/>
      <c r="I31" s="6"/>
      <c r="J31" s="6"/>
      <c r="K31" s="6"/>
      <c r="L31" s="6">
        <v>10.3</v>
      </c>
      <c r="M31" s="6"/>
    </row>
    <row r="32" spans="1:13">
      <c r="A32" s="1">
        <f t="shared" si="0"/>
        <v>29</v>
      </c>
      <c r="B32" s="3"/>
      <c r="C32" s="3"/>
      <c r="D32" s="6"/>
      <c r="E32" s="6"/>
      <c r="F32" s="6"/>
      <c r="G32" s="6"/>
      <c r="H32" s="6"/>
      <c r="I32" s="6"/>
      <c r="J32" s="6">
        <v>12.3</v>
      </c>
      <c r="K32" s="6"/>
      <c r="L32" s="6"/>
      <c r="M32" s="6"/>
    </row>
    <row r="33" spans="1:13">
      <c r="A33" s="1">
        <f t="shared" si="0"/>
        <v>30</v>
      </c>
      <c r="B33" s="3"/>
      <c r="C33" s="3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1">
        <f t="shared" si="0"/>
        <v>31</v>
      </c>
      <c r="B34" s="3"/>
      <c r="C34" s="3"/>
      <c r="D34" s="6"/>
      <c r="E34" s="6"/>
      <c r="F34" s="6"/>
      <c r="G34" s="6"/>
      <c r="H34" s="6">
        <v>11.8</v>
      </c>
      <c r="I34" s="6"/>
      <c r="J34" s="6"/>
      <c r="K34" s="6"/>
      <c r="L34" s="6"/>
      <c r="M34" s="6"/>
    </row>
    <row r="35" spans="1:13">
      <c r="A35" s="1" t="s">
        <v>2</v>
      </c>
      <c r="B35" s="5">
        <f t="shared" ref="B35:L35" si="1">MAX(B4:B34)</f>
        <v>8.6999999999999993</v>
      </c>
      <c r="C35" s="5">
        <f t="shared" si="1"/>
        <v>12.9</v>
      </c>
      <c r="D35" s="5">
        <f t="shared" si="1"/>
        <v>7.9</v>
      </c>
      <c r="E35" s="5">
        <f t="shared" si="1"/>
        <v>10.199999999999999</v>
      </c>
      <c r="F35" s="5">
        <f t="shared" si="1"/>
        <v>4.4000000000000004</v>
      </c>
      <c r="G35" s="5">
        <f>MAX(G4:G34)</f>
        <v>20.6</v>
      </c>
      <c r="H35" s="5">
        <f>MAX(H4:H34)</f>
        <v>11.8</v>
      </c>
      <c r="I35" s="5">
        <f t="shared" si="1"/>
        <v>20.3</v>
      </c>
      <c r="J35" s="5">
        <f>MAX(J4:J34)</f>
        <v>16.100000000000001</v>
      </c>
      <c r="K35" s="5">
        <f t="shared" si="1"/>
        <v>18.5</v>
      </c>
      <c r="L35" s="5">
        <f t="shared" si="1"/>
        <v>10.3</v>
      </c>
    </row>
    <row r="37" spans="1:13">
      <c r="A37" s="1" t="s">
        <v>3</v>
      </c>
      <c r="C37" s="1" t="s">
        <v>4</v>
      </c>
      <c r="D37" s="5">
        <f>AVERAGE(B4:L34)</f>
        <v>10.540740740740739</v>
      </c>
      <c r="F37" s="1" t="s">
        <v>5</v>
      </c>
      <c r="G37" s="5">
        <f>STDEV(B4:L34)</f>
        <v>4.7343474295879062</v>
      </c>
      <c r="I37" s="1" t="s">
        <v>6</v>
      </c>
      <c r="J37" s="1">
        <f>COUNT(B4:L34)</f>
        <v>27</v>
      </c>
      <c r="L37" s="1" t="s">
        <v>18</v>
      </c>
      <c r="M37" s="5">
        <f xml:space="preserve"> J37/122*100</f>
        <v>22.131147540983605</v>
      </c>
    </row>
    <row r="39" spans="1:13">
      <c r="C39" s="1" t="s">
        <v>15</v>
      </c>
      <c r="D39" s="5">
        <f xml:space="preserve"> COUNT(B4:D34)/7*100</f>
        <v>100</v>
      </c>
      <c r="F39" s="1" t="s">
        <v>17</v>
      </c>
      <c r="G39" s="5">
        <f>COUNT(E4:G34)/8*100</f>
        <v>100</v>
      </c>
      <c r="I39" s="1" t="s">
        <v>16</v>
      </c>
      <c r="J39" s="5">
        <f xml:space="preserve"> COUNT(H4:J34)/8*100</f>
        <v>87.5</v>
      </c>
      <c r="L39" s="1" t="s">
        <v>19</v>
      </c>
      <c r="M39" s="5">
        <f>COUNT(K4:M34)/7*100</f>
        <v>100</v>
      </c>
    </row>
    <row r="41" spans="1:13">
      <c r="A41" s="1" t="s">
        <v>22</v>
      </c>
      <c r="B41" s="7">
        <f>PERCENTILE(B4:L34,0.98)</f>
        <v>20.444000000000003</v>
      </c>
    </row>
    <row r="42" spans="1:13">
      <c r="A42" s="1" t="s">
        <v>21</v>
      </c>
      <c r="B42" s="6">
        <f>COUNT(B4:B34)/2*100</f>
        <v>100</v>
      </c>
      <c r="C42" s="6">
        <f>COUNT(C4:C34)/3*100</f>
        <v>100</v>
      </c>
      <c r="D42" s="6">
        <f>COUNT(D4:D34)/2*100</f>
        <v>100</v>
      </c>
      <c r="E42" s="6">
        <f>COUNT(E4:E34)/3*100</f>
        <v>100</v>
      </c>
      <c r="F42" s="6">
        <f>COUNT(F4:F34)/2*100</f>
        <v>100</v>
      </c>
      <c r="G42" s="6">
        <f>COUNT(G4:G34)/3*100</f>
        <v>100</v>
      </c>
      <c r="H42" s="6">
        <f>COUNT(H4:H34)/3*100</f>
        <v>100</v>
      </c>
      <c r="I42" s="6">
        <f>COUNT(I4:I34)/2*100</f>
        <v>100</v>
      </c>
      <c r="J42" s="6">
        <f>COUNT(J4:J34)/3*100</f>
        <v>66.666666666666657</v>
      </c>
      <c r="K42" s="6">
        <f>COUNT(K4:K34)/2*100</f>
        <v>100</v>
      </c>
      <c r="L42" s="6">
        <f>COUNT(L4:L34)/3*100</f>
        <v>100</v>
      </c>
      <c r="M42" s="6">
        <f>COUNT(M4:M34)/2*100</f>
        <v>100</v>
      </c>
    </row>
  </sheetData>
  <phoneticPr fontId="0" type="noConversion"/>
  <pageMargins left="0.5" right="0.5" top="0.5" bottom="0.5" header="0.5" footer="0.5"/>
  <pageSetup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N42"/>
  <sheetViews>
    <sheetView workbookViewId="0">
      <pane xSplit="1" ySplit="3" topLeftCell="B4" activePane="bottomRight" state="frozen"/>
      <selection activeCell="B4" sqref="B4:M34"/>
      <selection pane="topRight" activeCell="B4" sqref="B4:M34"/>
      <selection pane="bottomLeft" activeCell="B4" sqref="B4:M34"/>
      <selection pane="bottomRight" activeCell="I27" sqref="I27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7</v>
      </c>
    </row>
    <row r="2" spans="1:13">
      <c r="E2" s="1" t="s">
        <v>1</v>
      </c>
    </row>
    <row r="3" spans="1:13">
      <c r="B3" s="2">
        <v>40179</v>
      </c>
      <c r="C3" s="2">
        <v>40218</v>
      </c>
      <c r="D3" s="2">
        <v>40238</v>
      </c>
      <c r="E3" s="2">
        <v>40269</v>
      </c>
      <c r="F3" s="2">
        <v>40299</v>
      </c>
      <c r="G3" s="2">
        <v>40330</v>
      </c>
      <c r="H3" s="2">
        <v>40360</v>
      </c>
      <c r="I3" s="2">
        <v>40391</v>
      </c>
      <c r="J3" s="2">
        <v>40422</v>
      </c>
      <c r="K3" s="2">
        <v>40452</v>
      </c>
      <c r="L3" s="2">
        <v>40483</v>
      </c>
      <c r="M3" s="2">
        <v>40513</v>
      </c>
    </row>
    <row r="4" spans="1:13">
      <c r="A4" s="1">
        <v>1</v>
      </c>
      <c r="B4" s="3"/>
      <c r="C4" s="6">
        <v>14.4</v>
      </c>
      <c r="D4" s="3"/>
      <c r="E4" s="3"/>
      <c r="F4" s="6"/>
      <c r="G4" s="6">
        <v>11.4</v>
      </c>
      <c r="H4" s="6">
        <v>3.7</v>
      </c>
      <c r="I4" s="6"/>
      <c r="J4" s="6"/>
      <c r="K4" s="6"/>
      <c r="L4" s="6"/>
      <c r="M4" s="6"/>
    </row>
    <row r="5" spans="1:13">
      <c r="A5" s="1">
        <f t="shared" ref="A5:A34" si="0">+A4+1</f>
        <v>2</v>
      </c>
      <c r="B5" s="6">
        <v>5.5</v>
      </c>
      <c r="C5" s="6"/>
      <c r="D5" s="3"/>
      <c r="E5" s="6">
        <v>8.6999999999999993</v>
      </c>
      <c r="F5" s="6">
        <v>13.6</v>
      </c>
      <c r="G5" s="6"/>
      <c r="H5" s="6"/>
      <c r="I5" s="6"/>
      <c r="J5" s="6"/>
      <c r="K5" s="6"/>
      <c r="L5" s="6"/>
      <c r="M5" s="6"/>
    </row>
    <row r="6" spans="1:13">
      <c r="A6" s="1">
        <f t="shared" si="0"/>
        <v>3</v>
      </c>
      <c r="B6" s="3"/>
      <c r="C6" s="6"/>
      <c r="D6" s="6">
        <v>6.9</v>
      </c>
      <c r="E6" s="6"/>
      <c r="F6" s="6"/>
      <c r="G6" s="6"/>
      <c r="H6" s="6"/>
      <c r="I6" s="6"/>
      <c r="J6" s="6"/>
      <c r="K6" s="6"/>
      <c r="L6" s="6"/>
      <c r="M6" s="6">
        <v>11.4</v>
      </c>
    </row>
    <row r="7" spans="1:13">
      <c r="A7" s="1">
        <f t="shared" si="0"/>
        <v>4</v>
      </c>
      <c r="B7" s="3"/>
      <c r="C7" s="6"/>
      <c r="D7" s="6"/>
      <c r="E7" s="6"/>
      <c r="F7" s="6"/>
      <c r="G7" s="6"/>
      <c r="H7" s="6"/>
      <c r="I7" s="6"/>
      <c r="J7" s="6"/>
      <c r="K7" s="6"/>
      <c r="L7" s="6">
        <v>5.0999999999999996</v>
      </c>
      <c r="M7" s="6">
        <v>10.199999999999999</v>
      </c>
    </row>
    <row r="8" spans="1:13">
      <c r="A8" s="1">
        <f t="shared" si="0"/>
        <v>5</v>
      </c>
      <c r="B8" s="3"/>
      <c r="C8" s="6"/>
      <c r="D8" s="6"/>
      <c r="E8" s="6"/>
      <c r="F8" s="6"/>
      <c r="G8" s="6"/>
      <c r="H8" s="6"/>
      <c r="I8" s="6"/>
      <c r="J8" s="6">
        <v>9.1999999999999993</v>
      </c>
      <c r="K8" s="6">
        <v>7.3</v>
      </c>
      <c r="L8" s="6"/>
      <c r="M8" s="6"/>
    </row>
    <row r="9" spans="1:13">
      <c r="A9" s="1">
        <f t="shared" si="0"/>
        <v>6</v>
      </c>
      <c r="B9" s="3"/>
      <c r="C9" s="6"/>
      <c r="D9" s="6"/>
      <c r="E9" s="6"/>
      <c r="F9" s="6"/>
      <c r="G9" s="6"/>
      <c r="H9" s="6"/>
      <c r="I9" s="6">
        <v>11.9</v>
      </c>
      <c r="J9" s="6"/>
      <c r="K9" s="6"/>
      <c r="L9" s="6"/>
      <c r="M9" s="6"/>
    </row>
    <row r="10" spans="1:13">
      <c r="A10" s="1">
        <f t="shared" si="0"/>
        <v>7</v>
      </c>
      <c r="B10" s="3"/>
      <c r="C10" s="6">
        <v>8.1999999999999993</v>
      </c>
      <c r="D10" s="6"/>
      <c r="E10" s="6"/>
      <c r="F10" s="6"/>
      <c r="G10" s="6">
        <v>15.9</v>
      </c>
      <c r="H10" s="6">
        <v>10.7</v>
      </c>
      <c r="I10" s="6"/>
      <c r="J10" s="6"/>
      <c r="K10" s="6"/>
      <c r="L10" s="6"/>
      <c r="M10" s="6"/>
    </row>
    <row r="11" spans="1:13">
      <c r="A11" s="1">
        <f t="shared" si="0"/>
        <v>8</v>
      </c>
      <c r="B11" s="6">
        <v>3.2</v>
      </c>
      <c r="C11" s="3"/>
      <c r="D11" s="6"/>
      <c r="E11" s="6">
        <v>4.9000000000000004</v>
      </c>
      <c r="F11" s="6">
        <v>7.4</v>
      </c>
      <c r="G11" s="6"/>
      <c r="H11" s="6"/>
      <c r="I11" s="6"/>
      <c r="J11" s="6"/>
      <c r="K11" s="6"/>
      <c r="L11" s="6"/>
      <c r="M11" s="6"/>
    </row>
    <row r="12" spans="1:13">
      <c r="A12" s="1">
        <f t="shared" si="0"/>
        <v>9</v>
      </c>
      <c r="B12" s="6"/>
      <c r="C12" s="3"/>
      <c r="D12" s="6">
        <v>11.3</v>
      </c>
      <c r="E12" s="6"/>
      <c r="F12" s="6"/>
      <c r="G12" s="6"/>
      <c r="H12" s="6"/>
      <c r="I12" s="6"/>
      <c r="J12" s="6"/>
      <c r="K12" s="6"/>
      <c r="L12" s="6"/>
      <c r="M12" s="6"/>
    </row>
    <row r="13" spans="1:13">
      <c r="A13" s="1">
        <f t="shared" si="0"/>
        <v>10</v>
      </c>
      <c r="B13" s="6"/>
      <c r="C13" s="3"/>
      <c r="D13" s="6"/>
      <c r="E13" s="6"/>
      <c r="F13" s="6"/>
      <c r="G13" s="6"/>
      <c r="H13" s="6"/>
      <c r="I13" s="6"/>
      <c r="J13" s="6"/>
      <c r="K13" s="6"/>
      <c r="L13" s="6" t="s">
        <v>24</v>
      </c>
      <c r="M13" s="6">
        <v>11.2</v>
      </c>
    </row>
    <row r="14" spans="1:13">
      <c r="A14" s="1">
        <f t="shared" si="0"/>
        <v>11</v>
      </c>
      <c r="B14" s="6"/>
      <c r="C14" s="3"/>
      <c r="D14" s="6"/>
      <c r="E14" s="6"/>
      <c r="F14" s="6"/>
      <c r="G14" s="6"/>
      <c r="H14" s="6"/>
      <c r="I14" s="6"/>
      <c r="J14" s="6">
        <v>5.7</v>
      </c>
      <c r="K14" s="6">
        <v>13.1</v>
      </c>
      <c r="L14" s="6"/>
      <c r="M14" s="6"/>
    </row>
    <row r="15" spans="1:13">
      <c r="A15" s="1">
        <f t="shared" si="0"/>
        <v>12</v>
      </c>
      <c r="B15" s="6"/>
      <c r="C15" s="3"/>
      <c r="D15" s="6"/>
      <c r="E15" s="6"/>
      <c r="F15" s="6"/>
      <c r="G15" s="6"/>
      <c r="H15" s="6"/>
      <c r="I15" s="6">
        <v>10.9</v>
      </c>
      <c r="J15" s="6"/>
      <c r="K15" s="6"/>
      <c r="L15" s="6"/>
      <c r="M15" s="6"/>
    </row>
    <row r="16" spans="1:13">
      <c r="A16" s="1">
        <f t="shared" si="0"/>
        <v>13</v>
      </c>
      <c r="B16" s="6"/>
      <c r="C16" s="6" t="s">
        <v>24</v>
      </c>
      <c r="D16" s="6"/>
      <c r="E16" s="6"/>
      <c r="F16" s="6"/>
      <c r="G16" s="6">
        <v>10.4</v>
      </c>
      <c r="H16" s="6">
        <v>15.7</v>
      </c>
      <c r="I16" s="6"/>
      <c r="J16" s="6"/>
      <c r="K16" s="6"/>
      <c r="L16" s="6"/>
      <c r="M16" s="6"/>
    </row>
    <row r="17" spans="1:13">
      <c r="A17" s="1">
        <f t="shared" si="0"/>
        <v>14</v>
      </c>
      <c r="B17" s="6">
        <v>11.4</v>
      </c>
      <c r="C17" s="3"/>
      <c r="D17" s="6"/>
      <c r="E17" s="6">
        <v>6.9</v>
      </c>
      <c r="F17" s="6">
        <v>11.4</v>
      </c>
      <c r="G17" s="6"/>
      <c r="H17" s="6"/>
      <c r="I17" s="6"/>
      <c r="J17" s="6"/>
      <c r="K17" s="6"/>
      <c r="L17" s="6"/>
      <c r="M17" s="6"/>
    </row>
    <row r="18" spans="1:13">
      <c r="A18" s="1">
        <f t="shared" si="0"/>
        <v>15</v>
      </c>
      <c r="B18" s="6"/>
      <c r="C18" s="3"/>
      <c r="D18" s="6">
        <v>5</v>
      </c>
      <c r="E18" s="6"/>
      <c r="F18" s="6"/>
      <c r="G18" s="6"/>
      <c r="H18" s="6"/>
      <c r="I18" s="6"/>
      <c r="J18" s="6"/>
      <c r="K18" s="6"/>
      <c r="L18" s="6"/>
      <c r="M18" s="6"/>
    </row>
    <row r="19" spans="1:13">
      <c r="A19" s="1">
        <f t="shared" si="0"/>
        <v>16</v>
      </c>
      <c r="B19" s="6"/>
      <c r="C19" s="3"/>
      <c r="D19" s="6"/>
      <c r="E19" s="6"/>
      <c r="F19" s="6"/>
      <c r="G19" s="6"/>
      <c r="H19" s="6"/>
      <c r="I19" s="6"/>
      <c r="J19" s="6"/>
      <c r="K19" s="6"/>
      <c r="L19" s="6">
        <v>9.3000000000000007</v>
      </c>
      <c r="M19" s="6">
        <v>10.4</v>
      </c>
    </row>
    <row r="20" spans="1:13">
      <c r="A20" s="1">
        <f t="shared" si="0"/>
        <v>17</v>
      </c>
      <c r="B20" s="6"/>
      <c r="C20" s="3"/>
      <c r="D20" s="6"/>
      <c r="E20" s="6"/>
      <c r="F20" s="6"/>
      <c r="G20" s="6"/>
      <c r="H20" s="6"/>
      <c r="I20" s="6"/>
      <c r="J20" s="6">
        <v>9.3000000000000007</v>
      </c>
      <c r="K20" s="6">
        <v>16.600000000000001</v>
      </c>
      <c r="L20" s="6"/>
      <c r="M20" s="6"/>
    </row>
    <row r="21" spans="1:13">
      <c r="A21" s="1">
        <f t="shared" si="0"/>
        <v>18</v>
      </c>
      <c r="B21" s="6"/>
      <c r="C21" s="4"/>
      <c r="D21" s="6"/>
      <c r="E21" s="6"/>
      <c r="F21" s="6"/>
      <c r="G21" s="6"/>
      <c r="H21" s="6"/>
      <c r="I21" s="6" t="s">
        <v>24</v>
      </c>
      <c r="J21" s="6"/>
      <c r="K21" s="6"/>
      <c r="L21" s="6"/>
      <c r="M21" s="6"/>
    </row>
    <row r="22" spans="1:13">
      <c r="A22" s="1">
        <f t="shared" si="0"/>
        <v>19</v>
      </c>
      <c r="B22" s="10"/>
      <c r="C22" s="6">
        <v>11.7</v>
      </c>
      <c r="D22" s="6"/>
      <c r="E22" s="6"/>
      <c r="F22" s="6"/>
      <c r="G22" s="6">
        <v>8.6999999999999993</v>
      </c>
      <c r="H22" s="6">
        <v>10.4</v>
      </c>
      <c r="I22" s="6"/>
      <c r="J22" s="6"/>
      <c r="K22" s="6"/>
      <c r="L22" s="6"/>
      <c r="M22" s="6"/>
    </row>
    <row r="23" spans="1:13">
      <c r="A23" s="1">
        <f t="shared" si="0"/>
        <v>20</v>
      </c>
      <c r="B23" s="6">
        <v>7.2</v>
      </c>
      <c r="C23" s="6"/>
      <c r="D23" s="6"/>
      <c r="E23" s="6">
        <v>9.8000000000000007</v>
      </c>
      <c r="F23" s="6">
        <v>6</v>
      </c>
      <c r="G23" s="6"/>
      <c r="H23" s="6"/>
      <c r="I23" s="6"/>
      <c r="J23" s="6"/>
      <c r="K23" s="6"/>
      <c r="L23" s="6"/>
      <c r="M23" s="6"/>
    </row>
    <row r="24" spans="1:13">
      <c r="A24" s="1">
        <f t="shared" si="0"/>
        <v>21</v>
      </c>
      <c r="B24" s="6"/>
      <c r="C24" s="6"/>
      <c r="D24" s="6">
        <v>5.3</v>
      </c>
      <c r="E24" s="6"/>
      <c r="F24" s="6"/>
      <c r="G24" s="6"/>
      <c r="H24" s="6"/>
      <c r="I24" s="6">
        <v>10.1</v>
      </c>
      <c r="J24" s="6"/>
      <c r="K24" s="6"/>
      <c r="L24" s="6"/>
      <c r="M24" s="6"/>
    </row>
    <row r="25" spans="1:13">
      <c r="A25" s="1">
        <f t="shared" si="0"/>
        <v>22</v>
      </c>
      <c r="B25" s="6"/>
      <c r="C25" s="6">
        <v>5.7</v>
      </c>
      <c r="D25" s="6"/>
      <c r="E25" s="6"/>
      <c r="F25" s="6"/>
      <c r="G25" s="6"/>
      <c r="H25" s="6"/>
      <c r="I25" s="6"/>
      <c r="J25" s="6"/>
      <c r="K25" s="6"/>
      <c r="L25" s="6">
        <v>7.4</v>
      </c>
      <c r="M25" s="6">
        <v>13.2</v>
      </c>
    </row>
    <row r="26" spans="1:13">
      <c r="A26" s="1">
        <f t="shared" si="0"/>
        <v>23</v>
      </c>
      <c r="B26" s="6"/>
      <c r="C26" s="6"/>
      <c r="D26" s="6"/>
      <c r="E26" s="6"/>
      <c r="F26" s="6"/>
      <c r="G26" s="6"/>
      <c r="H26" s="6"/>
      <c r="I26" s="6"/>
      <c r="J26" s="6">
        <v>9.1</v>
      </c>
      <c r="K26" s="6">
        <v>11.7</v>
      </c>
      <c r="L26" s="6"/>
      <c r="M26" s="6"/>
    </row>
    <row r="27" spans="1:13">
      <c r="A27" s="1">
        <f t="shared" si="0"/>
        <v>24</v>
      </c>
      <c r="B27" s="6"/>
      <c r="C27" s="6"/>
      <c r="D27" s="6"/>
      <c r="E27" s="6"/>
      <c r="F27" s="6"/>
      <c r="G27" s="6"/>
      <c r="H27" s="6"/>
      <c r="I27" s="6">
        <v>11.2</v>
      </c>
      <c r="J27" s="6"/>
      <c r="K27" s="6"/>
      <c r="L27" s="6"/>
      <c r="M27" s="6"/>
    </row>
    <row r="28" spans="1:13">
      <c r="A28" s="1">
        <f t="shared" si="0"/>
        <v>25</v>
      </c>
      <c r="B28" s="6"/>
      <c r="C28" s="6">
        <v>7.1</v>
      </c>
      <c r="D28" s="6"/>
      <c r="E28" s="6"/>
      <c r="F28" s="6"/>
      <c r="G28" s="6">
        <v>11.7</v>
      </c>
      <c r="H28" s="6">
        <v>6.8</v>
      </c>
      <c r="I28" s="6"/>
      <c r="J28" s="6"/>
      <c r="K28" s="6"/>
      <c r="L28" s="6"/>
      <c r="M28" s="6"/>
    </row>
    <row r="29" spans="1:13">
      <c r="A29" s="1">
        <f t="shared" si="0"/>
        <v>26</v>
      </c>
      <c r="B29" s="11" t="s">
        <v>24</v>
      </c>
      <c r="C29" s="3"/>
      <c r="D29" s="6"/>
      <c r="E29" s="6">
        <v>6.8</v>
      </c>
      <c r="F29" s="6">
        <v>12.1</v>
      </c>
      <c r="G29" s="6"/>
      <c r="H29" s="6"/>
      <c r="I29" s="6"/>
      <c r="J29" s="6"/>
      <c r="K29" s="6"/>
      <c r="L29" s="6"/>
      <c r="M29" s="6"/>
    </row>
    <row r="30" spans="1:13">
      <c r="A30" s="1">
        <f t="shared" si="0"/>
        <v>27</v>
      </c>
      <c r="B30" s="6"/>
      <c r="C30" s="3"/>
      <c r="D30" s="6">
        <v>8.1999999999999993</v>
      </c>
      <c r="E30" s="6"/>
      <c r="F30" s="6"/>
      <c r="G30" s="6"/>
      <c r="H30" s="6"/>
      <c r="I30" s="6"/>
      <c r="J30" s="6"/>
      <c r="K30" s="6"/>
      <c r="L30" s="6"/>
      <c r="M30" s="6"/>
    </row>
    <row r="31" spans="1:13">
      <c r="A31" s="1">
        <f t="shared" si="0"/>
        <v>28</v>
      </c>
      <c r="B31" s="6"/>
      <c r="C31" s="3"/>
      <c r="D31" s="3"/>
      <c r="E31" s="3"/>
      <c r="F31" s="6"/>
      <c r="G31" s="6"/>
      <c r="H31" s="6"/>
      <c r="I31" s="6"/>
      <c r="J31" s="6"/>
      <c r="K31" s="6"/>
      <c r="L31" s="6" t="s">
        <v>24</v>
      </c>
      <c r="M31" s="6" t="s">
        <v>24</v>
      </c>
    </row>
    <row r="32" spans="1:13">
      <c r="A32" s="1">
        <f t="shared" si="0"/>
        <v>29</v>
      </c>
      <c r="B32" s="6">
        <v>6.9</v>
      </c>
      <c r="C32" s="3"/>
      <c r="D32" s="3"/>
      <c r="E32" s="3"/>
      <c r="F32" s="6"/>
      <c r="G32" s="6"/>
      <c r="H32" s="6"/>
      <c r="I32" s="6"/>
      <c r="J32" s="6">
        <v>12.3</v>
      </c>
      <c r="K32" s="6">
        <v>7.3</v>
      </c>
      <c r="L32" s="6"/>
      <c r="M32" s="6"/>
    </row>
    <row r="33" spans="1:14">
      <c r="A33" s="1">
        <f t="shared" si="0"/>
        <v>30</v>
      </c>
      <c r="B33" s="3"/>
      <c r="C33" s="3"/>
      <c r="D33" s="3"/>
      <c r="E33" s="3"/>
      <c r="F33" s="6"/>
      <c r="G33" s="6"/>
      <c r="H33" s="6"/>
      <c r="I33" s="6">
        <v>2.8</v>
      </c>
      <c r="J33" s="6"/>
      <c r="K33" s="6"/>
      <c r="L33" s="6"/>
      <c r="M33" s="6"/>
    </row>
    <row r="34" spans="1:14">
      <c r="A34" s="1">
        <f t="shared" si="0"/>
        <v>31</v>
      </c>
      <c r="B34" s="3"/>
      <c r="C34" s="3"/>
      <c r="D34" s="3"/>
      <c r="E34" s="3"/>
      <c r="F34" s="6"/>
      <c r="G34" s="6"/>
      <c r="H34" s="6">
        <v>11.2</v>
      </c>
      <c r="I34" s="6"/>
      <c r="J34" s="6"/>
      <c r="K34" s="6"/>
      <c r="L34" s="6"/>
      <c r="M34" s="6"/>
    </row>
    <row r="35" spans="1:14">
      <c r="A35" s="1" t="s">
        <v>2</v>
      </c>
      <c r="B35" s="5">
        <f>MAX(B4:B34)</f>
        <v>11.4</v>
      </c>
      <c r="C35" s="5">
        <f t="shared" ref="C35:M35" si="1">MAX(C4:C34)</f>
        <v>14.4</v>
      </c>
      <c r="D35" s="5">
        <f t="shared" si="1"/>
        <v>11.3</v>
      </c>
      <c r="E35" s="5">
        <f t="shared" si="1"/>
        <v>9.8000000000000007</v>
      </c>
      <c r="F35" s="5">
        <f t="shared" si="1"/>
        <v>13.6</v>
      </c>
      <c r="G35" s="5">
        <f t="shared" si="1"/>
        <v>15.9</v>
      </c>
      <c r="H35" s="5">
        <f>MAX(H4:H34)</f>
        <v>15.7</v>
      </c>
      <c r="I35" s="5">
        <f>MAX(I4:I34)</f>
        <v>11.9</v>
      </c>
      <c r="J35" s="5">
        <f t="shared" si="1"/>
        <v>12.3</v>
      </c>
      <c r="K35" s="5">
        <f t="shared" si="1"/>
        <v>16.600000000000001</v>
      </c>
      <c r="L35" s="5">
        <f t="shared" si="1"/>
        <v>9.3000000000000007</v>
      </c>
      <c r="M35" s="5">
        <f t="shared" si="1"/>
        <v>13.2</v>
      </c>
    </row>
    <row r="37" spans="1:14">
      <c r="A37" s="1" t="s">
        <v>3</v>
      </c>
      <c r="B37" s="1">
        <f>MAX(B4:M34)</f>
        <v>16.600000000000001</v>
      </c>
      <c r="D37" s="1" t="s">
        <v>4</v>
      </c>
      <c r="E37" s="5">
        <f>AVERAGE(B4:M34)</f>
        <v>9.3033898305084719</v>
      </c>
      <c r="G37" s="1" t="s">
        <v>5</v>
      </c>
      <c r="H37" s="5">
        <f>STDEV(B4:M34)</f>
        <v>3.1790242539938287</v>
      </c>
      <c r="J37" s="1" t="s">
        <v>6</v>
      </c>
      <c r="K37" s="1">
        <f>COUNT(B4:M34)</f>
        <v>59</v>
      </c>
      <c r="M37" s="1" t="s">
        <v>18</v>
      </c>
      <c r="N37" s="5">
        <f xml:space="preserve"> K37/61*100</f>
        <v>96.721311475409834</v>
      </c>
    </row>
    <row r="39" spans="1:14">
      <c r="C39" s="1" t="s">
        <v>15</v>
      </c>
      <c r="D39" s="5">
        <f xml:space="preserve"> COUNT(B4:D34)/15*100</f>
        <v>100</v>
      </c>
      <c r="F39" s="1" t="s">
        <v>17</v>
      </c>
      <c r="G39" s="5">
        <f>COUNT(E4:G34)/15*100</f>
        <v>100</v>
      </c>
      <c r="I39" s="1" t="s">
        <v>16</v>
      </c>
      <c r="J39" s="5">
        <f xml:space="preserve"> COUNT(H4:J34)/16*100</f>
        <v>100</v>
      </c>
      <c r="L39" s="1" t="s">
        <v>19</v>
      </c>
      <c r="M39" s="5">
        <f xml:space="preserve"> COUNT(K4:M34)/15*100</f>
        <v>86.666666666666671</v>
      </c>
    </row>
    <row r="41" spans="1:14">
      <c r="A41" s="1" t="s">
        <v>22</v>
      </c>
      <c r="C41" s="7">
        <f>PERCENTILE(B4:M34,0.98)</f>
        <v>15.867999999999999</v>
      </c>
    </row>
    <row r="42" spans="1:14">
      <c r="A42" s="1" t="s">
        <v>21</v>
      </c>
      <c r="B42" s="6">
        <f t="shared" ref="B42:G42" si="2">COUNT(B4:B34)/5*100</f>
        <v>100</v>
      </c>
      <c r="C42" s="6">
        <f t="shared" si="2"/>
        <v>100</v>
      </c>
      <c r="D42" s="6">
        <f t="shared" si="2"/>
        <v>100</v>
      </c>
      <c r="E42" s="6">
        <f t="shared" si="2"/>
        <v>100</v>
      </c>
      <c r="F42" s="6">
        <f t="shared" si="2"/>
        <v>100</v>
      </c>
      <c r="G42" s="6">
        <f t="shared" si="2"/>
        <v>100</v>
      </c>
      <c r="H42" s="6">
        <f>COUNT(H4:H34)/6*100</f>
        <v>100</v>
      </c>
      <c r="I42" s="6">
        <f>COUNT(I4:I34)/5*100</f>
        <v>100</v>
      </c>
      <c r="J42" s="6">
        <f>COUNT(J4:J34)/5*100</f>
        <v>100</v>
      </c>
      <c r="K42" s="6">
        <f>COUNT(K4:K34)/5*100</f>
        <v>100</v>
      </c>
      <c r="L42" s="6">
        <f>COUNT(L4:L34)/5*100</f>
        <v>60</v>
      </c>
      <c r="M42" s="6">
        <f>COUNT(M4:M34)/5*100</f>
        <v>100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N42"/>
  <sheetViews>
    <sheetView tabSelected="1" workbookViewId="0">
      <pane xSplit="1" ySplit="3" topLeftCell="B4" activePane="bottomRight" state="frozen"/>
      <selection activeCell="B4" sqref="B4:M34"/>
      <selection pane="topRight" activeCell="B4" sqref="B4:M34"/>
      <selection pane="bottomLeft" activeCell="B4" sqref="B4:M34"/>
      <selection pane="bottomRight" activeCell="J23" sqref="J23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9</v>
      </c>
    </row>
    <row r="2" spans="1:13">
      <c r="E2" s="1" t="s">
        <v>1</v>
      </c>
    </row>
    <row r="3" spans="1:13">
      <c r="B3" s="2">
        <v>40179</v>
      </c>
      <c r="C3" s="2">
        <v>40218</v>
      </c>
      <c r="D3" s="2">
        <v>40238</v>
      </c>
      <c r="E3" s="2">
        <v>40269</v>
      </c>
      <c r="F3" s="2">
        <v>40299</v>
      </c>
      <c r="G3" s="2">
        <v>40330</v>
      </c>
      <c r="H3" s="2">
        <v>40360</v>
      </c>
      <c r="I3" s="2">
        <v>40391</v>
      </c>
      <c r="J3" s="2">
        <v>40422</v>
      </c>
      <c r="K3" s="2">
        <v>40452</v>
      </c>
      <c r="L3" s="2">
        <v>40483</v>
      </c>
      <c r="M3" s="2">
        <v>40513</v>
      </c>
    </row>
    <row r="4" spans="1:13">
      <c r="A4" s="1">
        <v>1</v>
      </c>
      <c r="B4" s="3"/>
      <c r="C4" s="6">
        <v>14.6</v>
      </c>
      <c r="D4" s="3"/>
      <c r="E4" s="6"/>
      <c r="F4" s="6"/>
      <c r="G4" s="6">
        <v>11.9</v>
      </c>
      <c r="H4" s="6">
        <v>5.0999999999999996</v>
      </c>
      <c r="I4" s="6"/>
      <c r="J4" s="6"/>
      <c r="K4" s="6"/>
      <c r="L4" s="6">
        <v>2.7</v>
      </c>
      <c r="M4" s="6">
        <v>5.5</v>
      </c>
    </row>
    <row r="5" spans="1:13">
      <c r="A5" s="1">
        <f t="shared" ref="A5:A34" si="0">+A4+1</f>
        <v>2</v>
      </c>
      <c r="B5" s="6">
        <v>4.7</v>
      </c>
      <c r="C5" s="3"/>
      <c r="D5" s="3"/>
      <c r="E5" s="6">
        <v>11.2</v>
      </c>
      <c r="F5" s="6">
        <v>10.9</v>
      </c>
      <c r="G5" s="6"/>
      <c r="H5" s="6"/>
      <c r="I5" s="6"/>
      <c r="J5" s="6">
        <v>5.2</v>
      </c>
      <c r="K5" s="6">
        <v>11.1</v>
      </c>
      <c r="L5" s="6"/>
      <c r="M5" s="6"/>
    </row>
    <row r="6" spans="1:13">
      <c r="A6" s="1">
        <f t="shared" si="0"/>
        <v>3</v>
      </c>
      <c r="B6" s="3"/>
      <c r="C6" s="3"/>
      <c r="D6" s="6">
        <v>6.6</v>
      </c>
      <c r="E6" s="6"/>
      <c r="F6" s="6"/>
      <c r="G6" s="6"/>
      <c r="H6" s="6"/>
      <c r="I6" s="6">
        <v>16.2</v>
      </c>
      <c r="J6" s="6"/>
      <c r="K6" s="6"/>
      <c r="L6" s="6"/>
      <c r="M6" s="6"/>
    </row>
    <row r="7" spans="1:13">
      <c r="A7" s="1">
        <f t="shared" si="0"/>
        <v>4</v>
      </c>
      <c r="B7" s="3"/>
      <c r="C7" s="6">
        <v>4.5999999999999996</v>
      </c>
      <c r="D7" s="3"/>
      <c r="E7" s="6"/>
      <c r="F7" s="6"/>
      <c r="G7" s="6">
        <v>6.1</v>
      </c>
      <c r="H7" s="6">
        <v>6</v>
      </c>
      <c r="I7" s="6"/>
      <c r="J7" s="6"/>
      <c r="K7" s="6"/>
      <c r="L7" s="6">
        <v>5.0999999999999996</v>
      </c>
      <c r="M7" s="6"/>
    </row>
    <row r="8" spans="1:13">
      <c r="A8" s="1">
        <f t="shared" si="0"/>
        <v>5</v>
      </c>
      <c r="B8" s="6">
        <v>7.6</v>
      </c>
      <c r="C8" s="6"/>
      <c r="D8" s="3"/>
      <c r="E8" s="6">
        <v>9.6</v>
      </c>
      <c r="F8" s="6">
        <v>5.0999999999999996</v>
      </c>
      <c r="G8" s="6"/>
      <c r="H8" s="6"/>
      <c r="I8" s="6"/>
      <c r="J8" s="6">
        <v>9.6999999999999993</v>
      </c>
      <c r="K8" s="6"/>
      <c r="L8" s="6"/>
      <c r="M8" s="6"/>
    </row>
    <row r="9" spans="1:13">
      <c r="A9" s="1">
        <f t="shared" si="0"/>
        <v>6</v>
      </c>
      <c r="B9" s="6"/>
      <c r="C9" s="6"/>
      <c r="D9" s="6">
        <v>13.7</v>
      </c>
      <c r="E9" s="6"/>
      <c r="F9" s="6"/>
      <c r="G9" s="6"/>
      <c r="H9" s="6"/>
      <c r="I9" s="6">
        <v>8.4</v>
      </c>
      <c r="J9" s="6"/>
      <c r="K9" s="6"/>
      <c r="L9" s="6"/>
      <c r="M9" s="6"/>
    </row>
    <row r="10" spans="1:13">
      <c r="A10" s="1">
        <f t="shared" si="0"/>
        <v>7</v>
      </c>
      <c r="B10" s="6"/>
      <c r="C10" s="6">
        <v>8.1999999999999993</v>
      </c>
      <c r="D10" s="3"/>
      <c r="E10" s="6"/>
      <c r="F10" s="6"/>
      <c r="G10" s="6">
        <v>6.6</v>
      </c>
      <c r="H10" s="6">
        <v>7.8</v>
      </c>
      <c r="I10" s="6"/>
      <c r="J10" s="6"/>
      <c r="K10" s="6"/>
      <c r="L10" s="6">
        <v>8</v>
      </c>
      <c r="M10" s="6">
        <v>28.6</v>
      </c>
    </row>
    <row r="11" spans="1:13">
      <c r="A11" s="1">
        <f t="shared" si="0"/>
        <v>8</v>
      </c>
      <c r="B11" s="6">
        <v>4.4000000000000004</v>
      </c>
      <c r="C11" s="6"/>
      <c r="D11" s="3"/>
      <c r="E11" s="6">
        <v>4.0999999999999996</v>
      </c>
      <c r="F11" s="6">
        <v>6.5</v>
      </c>
      <c r="G11" s="6"/>
      <c r="H11" s="6"/>
      <c r="I11" s="6"/>
      <c r="J11" s="6">
        <v>3.9</v>
      </c>
      <c r="K11" s="6"/>
      <c r="L11" s="6"/>
      <c r="M11" s="6"/>
    </row>
    <row r="12" spans="1:13">
      <c r="A12" s="1">
        <f t="shared" si="0"/>
        <v>9</v>
      </c>
      <c r="B12" s="6"/>
      <c r="C12" s="6"/>
      <c r="D12" s="3"/>
      <c r="E12" s="6"/>
      <c r="F12" s="6"/>
      <c r="G12" s="6"/>
      <c r="H12" s="6"/>
      <c r="I12" s="6">
        <v>6.1</v>
      </c>
      <c r="J12" s="6"/>
      <c r="K12" s="6">
        <v>18</v>
      </c>
      <c r="L12" s="6"/>
      <c r="M12" s="6"/>
    </row>
    <row r="13" spans="1:13">
      <c r="A13" s="1">
        <f t="shared" si="0"/>
        <v>10</v>
      </c>
      <c r="B13" s="6"/>
      <c r="C13" s="6">
        <v>7.2</v>
      </c>
      <c r="D13" s="3"/>
      <c r="E13" s="10"/>
      <c r="F13" s="6"/>
      <c r="G13" s="6">
        <v>17.100000000000001</v>
      </c>
      <c r="H13" s="6">
        <v>15.8</v>
      </c>
      <c r="I13" s="6"/>
      <c r="J13" s="6"/>
      <c r="K13" s="6"/>
      <c r="L13" s="6">
        <v>8</v>
      </c>
      <c r="M13" s="6">
        <v>9</v>
      </c>
    </row>
    <row r="14" spans="1:13">
      <c r="A14" s="1">
        <f t="shared" si="0"/>
        <v>11</v>
      </c>
      <c r="B14" s="6">
        <v>7.2</v>
      </c>
      <c r="C14" s="6"/>
      <c r="D14" s="3"/>
      <c r="E14" s="6">
        <v>9.1</v>
      </c>
      <c r="F14" s="6">
        <v>13</v>
      </c>
      <c r="G14" s="6"/>
      <c r="H14" s="6"/>
      <c r="I14" s="6"/>
      <c r="J14" s="6">
        <v>4</v>
      </c>
      <c r="K14" s="6">
        <v>8.6</v>
      </c>
      <c r="L14" s="6"/>
      <c r="M14" s="6"/>
    </row>
    <row r="15" spans="1:13">
      <c r="A15" s="1">
        <f t="shared" si="0"/>
        <v>12</v>
      </c>
      <c r="B15" s="6"/>
      <c r="C15" s="6"/>
      <c r="D15" s="3"/>
      <c r="E15" s="10"/>
      <c r="F15" s="6"/>
      <c r="G15" s="6"/>
      <c r="H15" s="6"/>
      <c r="I15" s="6">
        <v>18</v>
      </c>
      <c r="J15" s="6"/>
      <c r="K15" s="6"/>
      <c r="L15" s="6"/>
      <c r="M15" s="6"/>
    </row>
    <row r="16" spans="1:13">
      <c r="A16" s="1">
        <f t="shared" si="0"/>
        <v>13</v>
      </c>
      <c r="B16" s="6"/>
      <c r="C16" s="6">
        <v>11.2</v>
      </c>
      <c r="D16" s="3"/>
      <c r="E16" s="6"/>
      <c r="F16" s="6"/>
      <c r="G16" s="6">
        <v>7.2</v>
      </c>
      <c r="H16" s="6">
        <v>17</v>
      </c>
      <c r="I16" s="6"/>
      <c r="J16" s="6"/>
      <c r="K16" s="6"/>
      <c r="L16" s="6">
        <v>5.8</v>
      </c>
      <c r="M16" s="6">
        <v>4.0999999999999996</v>
      </c>
    </row>
    <row r="17" spans="1:13">
      <c r="A17" s="1">
        <f t="shared" si="0"/>
        <v>14</v>
      </c>
      <c r="B17" s="6">
        <v>7.2</v>
      </c>
      <c r="C17" s="6"/>
      <c r="D17" s="3"/>
      <c r="E17" s="6">
        <v>9.9</v>
      </c>
      <c r="F17" s="6">
        <v>8.3000000000000007</v>
      </c>
      <c r="G17" s="6"/>
      <c r="H17" s="6"/>
      <c r="I17" s="6"/>
      <c r="J17" s="6">
        <v>10.9</v>
      </c>
      <c r="K17" s="6">
        <v>10.199999999999999</v>
      </c>
      <c r="L17" s="6">
        <v>5.2</v>
      </c>
      <c r="M17" s="6"/>
    </row>
    <row r="18" spans="1:13">
      <c r="A18" s="1">
        <f t="shared" si="0"/>
        <v>15</v>
      </c>
      <c r="B18" s="6"/>
      <c r="C18" s="6"/>
      <c r="D18" s="6">
        <v>10.199999999999999</v>
      </c>
      <c r="E18" s="10"/>
      <c r="F18" s="6"/>
      <c r="G18" s="6"/>
      <c r="H18" s="6"/>
      <c r="I18" s="6">
        <v>8.4</v>
      </c>
      <c r="J18" s="6"/>
      <c r="K18" s="6"/>
      <c r="L18" s="6"/>
      <c r="M18" s="6"/>
    </row>
    <row r="19" spans="1:13">
      <c r="A19" s="1">
        <f t="shared" si="0"/>
        <v>16</v>
      </c>
      <c r="B19" s="10"/>
      <c r="C19" s="6">
        <v>1.3</v>
      </c>
      <c r="D19" s="10"/>
      <c r="E19" s="6"/>
      <c r="F19" s="6"/>
      <c r="G19" s="6">
        <v>8.1999999999999993</v>
      </c>
      <c r="H19" s="6">
        <v>16.7</v>
      </c>
      <c r="I19" s="6"/>
      <c r="J19" s="6"/>
      <c r="K19" s="6"/>
      <c r="L19" s="6">
        <v>7.5</v>
      </c>
      <c r="M19" s="6">
        <v>17.899999999999999</v>
      </c>
    </row>
    <row r="20" spans="1:13">
      <c r="A20" s="1">
        <f t="shared" si="0"/>
        <v>17</v>
      </c>
      <c r="B20" s="6">
        <v>9.5</v>
      </c>
      <c r="C20" s="6"/>
      <c r="D20" s="6"/>
      <c r="E20" s="6">
        <v>14.3</v>
      </c>
      <c r="F20" s="6">
        <v>9.4</v>
      </c>
      <c r="G20" s="6"/>
      <c r="H20" s="6"/>
      <c r="I20" s="6"/>
      <c r="J20" s="6">
        <v>8.1999999999999993</v>
      </c>
      <c r="K20" s="6"/>
      <c r="L20" s="6"/>
      <c r="M20" s="6"/>
    </row>
    <row r="21" spans="1:13">
      <c r="A21" s="1">
        <f t="shared" si="0"/>
        <v>18</v>
      </c>
      <c r="B21" s="6"/>
      <c r="C21" s="6"/>
      <c r="D21" s="6">
        <v>9.9</v>
      </c>
      <c r="E21" s="10"/>
      <c r="F21" s="6"/>
      <c r="G21" s="6"/>
      <c r="H21" s="6"/>
      <c r="I21" s="6">
        <v>7.3</v>
      </c>
      <c r="J21" s="6"/>
      <c r="K21" s="6"/>
      <c r="L21" s="6"/>
      <c r="M21" s="6"/>
    </row>
    <row r="22" spans="1:13">
      <c r="A22" s="1">
        <f t="shared" si="0"/>
        <v>19</v>
      </c>
      <c r="B22" s="6"/>
      <c r="C22" s="6">
        <v>7.9</v>
      </c>
      <c r="D22" s="10"/>
      <c r="E22" s="6"/>
      <c r="F22" s="6"/>
      <c r="G22" s="6">
        <v>7.7</v>
      </c>
      <c r="H22" s="6">
        <v>4.5</v>
      </c>
      <c r="I22" s="6"/>
      <c r="J22" s="6"/>
      <c r="K22" s="6">
        <v>7.2</v>
      </c>
      <c r="L22" s="6">
        <v>14.6</v>
      </c>
      <c r="M22" s="6">
        <v>9.1</v>
      </c>
    </row>
    <row r="23" spans="1:13">
      <c r="A23" s="1">
        <f t="shared" si="0"/>
        <v>20</v>
      </c>
      <c r="B23" s="6">
        <v>7.8</v>
      </c>
      <c r="C23" s="6"/>
      <c r="D23" s="6"/>
      <c r="E23" s="6">
        <v>13.3</v>
      </c>
      <c r="F23" s="6">
        <v>4.7</v>
      </c>
      <c r="G23" s="6"/>
      <c r="H23" s="6"/>
      <c r="I23" s="6"/>
      <c r="J23" s="6"/>
      <c r="K23" s="6">
        <v>7.5</v>
      </c>
      <c r="L23" s="6"/>
      <c r="M23" s="6"/>
    </row>
    <row r="24" spans="1:13">
      <c r="A24" s="1">
        <f t="shared" si="0"/>
        <v>21</v>
      </c>
      <c r="B24" s="6"/>
      <c r="C24" s="6"/>
      <c r="D24" s="6">
        <v>2.5</v>
      </c>
      <c r="E24" s="10"/>
      <c r="F24" s="6"/>
      <c r="G24" s="6"/>
      <c r="H24" s="6"/>
      <c r="I24" s="6">
        <v>4.2</v>
      </c>
      <c r="J24" s="6"/>
      <c r="K24" s="6"/>
      <c r="L24" s="6"/>
      <c r="M24" s="6"/>
    </row>
    <row r="25" spans="1:13">
      <c r="A25" s="1">
        <f t="shared" si="0"/>
        <v>22</v>
      </c>
      <c r="B25" s="6"/>
      <c r="C25" s="6">
        <v>8.4</v>
      </c>
      <c r="D25" s="10"/>
      <c r="E25" s="6"/>
      <c r="F25" s="6"/>
      <c r="G25" s="6">
        <v>16.8</v>
      </c>
      <c r="H25" s="6">
        <v>9.3000000000000007</v>
      </c>
      <c r="I25" s="6"/>
      <c r="J25" s="6"/>
      <c r="K25" s="6"/>
      <c r="L25" s="6">
        <v>5.6</v>
      </c>
      <c r="M25" s="6">
        <v>15</v>
      </c>
    </row>
    <row r="26" spans="1:13">
      <c r="A26" s="1">
        <f t="shared" si="0"/>
        <v>23</v>
      </c>
      <c r="B26" s="6">
        <v>10.7</v>
      </c>
      <c r="C26" s="6"/>
      <c r="D26" s="6"/>
      <c r="E26" s="6">
        <v>12</v>
      </c>
      <c r="F26" s="6">
        <v>6.3</v>
      </c>
      <c r="G26" s="6"/>
      <c r="H26" s="6"/>
      <c r="I26" s="6"/>
      <c r="J26" s="6"/>
      <c r="K26" s="6">
        <v>8.6999999999999993</v>
      </c>
      <c r="L26" s="6"/>
      <c r="M26" s="6"/>
    </row>
    <row r="27" spans="1:13">
      <c r="A27" s="1">
        <f t="shared" si="0"/>
        <v>24</v>
      </c>
      <c r="B27" s="6"/>
      <c r="C27" s="6"/>
      <c r="D27" s="6">
        <v>5.0999999999999996</v>
      </c>
      <c r="E27" s="6"/>
      <c r="F27" s="6"/>
      <c r="G27" s="6"/>
      <c r="H27" s="6"/>
      <c r="I27" s="6">
        <v>13.7</v>
      </c>
      <c r="J27" s="6">
        <v>8</v>
      </c>
      <c r="K27" s="6"/>
      <c r="L27" s="6"/>
      <c r="M27" s="6"/>
    </row>
    <row r="28" spans="1:13">
      <c r="A28" s="1">
        <f t="shared" si="0"/>
        <v>25</v>
      </c>
      <c r="B28" s="6"/>
      <c r="C28" s="6">
        <v>7.4</v>
      </c>
      <c r="D28" s="6"/>
      <c r="E28" s="6"/>
      <c r="F28" s="6"/>
      <c r="G28" s="6">
        <v>4.8</v>
      </c>
      <c r="H28" s="6">
        <v>12.9</v>
      </c>
      <c r="I28" s="6"/>
      <c r="J28" s="6"/>
      <c r="K28" s="6"/>
      <c r="L28" s="6">
        <v>4.8</v>
      </c>
      <c r="M28" s="6">
        <v>10.199999999999999</v>
      </c>
    </row>
    <row r="29" spans="1:13">
      <c r="A29" s="1">
        <f t="shared" si="0"/>
        <v>26</v>
      </c>
      <c r="B29" s="6">
        <v>4.7</v>
      </c>
      <c r="C29" s="6"/>
      <c r="D29" s="6"/>
      <c r="E29" s="6">
        <v>8.1</v>
      </c>
      <c r="F29" s="6">
        <v>14.9</v>
      </c>
      <c r="G29" s="6"/>
      <c r="H29" s="6"/>
      <c r="I29" s="6"/>
      <c r="J29" s="6">
        <v>8.6</v>
      </c>
      <c r="K29" s="6">
        <v>3.8</v>
      </c>
      <c r="L29" s="6"/>
      <c r="M29" s="6"/>
    </row>
    <row r="30" spans="1:13">
      <c r="A30" s="1">
        <f t="shared" si="0"/>
        <v>27</v>
      </c>
      <c r="B30" s="6"/>
      <c r="C30" s="6"/>
      <c r="D30" s="6">
        <v>6.5</v>
      </c>
      <c r="E30" s="6"/>
      <c r="F30" s="6"/>
      <c r="G30" s="6"/>
      <c r="H30" s="6"/>
      <c r="I30" s="6">
        <v>18</v>
      </c>
      <c r="J30" s="6"/>
      <c r="K30" s="6"/>
      <c r="L30" s="6"/>
      <c r="M30" s="6"/>
    </row>
    <row r="31" spans="1:13">
      <c r="A31" s="1">
        <f t="shared" si="0"/>
        <v>28</v>
      </c>
      <c r="B31" s="10"/>
      <c r="C31" s="6">
        <v>8.4</v>
      </c>
      <c r="D31" s="6"/>
      <c r="E31" s="6"/>
      <c r="F31" s="6"/>
      <c r="G31" s="6">
        <v>3.5</v>
      </c>
      <c r="H31" s="6">
        <v>7.3</v>
      </c>
      <c r="I31" s="6"/>
      <c r="J31" s="6"/>
      <c r="K31" s="6"/>
      <c r="L31" s="6">
        <v>8.4</v>
      </c>
      <c r="M31" s="6">
        <v>6.7</v>
      </c>
    </row>
    <row r="32" spans="1:13">
      <c r="A32" s="1">
        <f t="shared" si="0"/>
        <v>29</v>
      </c>
      <c r="B32" s="6">
        <v>5.0999999999999996</v>
      </c>
      <c r="C32" s="3"/>
      <c r="D32" s="6"/>
      <c r="E32" s="6">
        <v>8</v>
      </c>
      <c r="F32" s="6">
        <v>15.7</v>
      </c>
      <c r="G32" s="6"/>
      <c r="H32" s="6"/>
      <c r="I32" s="6"/>
      <c r="J32" s="6">
        <v>13.9</v>
      </c>
      <c r="K32" s="6">
        <v>10.3</v>
      </c>
      <c r="L32" s="6"/>
      <c r="M32" s="6"/>
    </row>
    <row r="33" spans="1:14">
      <c r="A33" s="1">
        <f t="shared" si="0"/>
        <v>30</v>
      </c>
      <c r="B33" s="3"/>
      <c r="C33" s="3"/>
      <c r="D33" s="6">
        <v>12.8</v>
      </c>
      <c r="E33" s="6"/>
      <c r="F33" s="6"/>
      <c r="G33" s="6"/>
      <c r="H33" s="6"/>
      <c r="I33" s="6">
        <v>5.2</v>
      </c>
      <c r="J33" s="6"/>
      <c r="K33" s="6"/>
      <c r="L33" s="6"/>
      <c r="M33" s="6"/>
    </row>
    <row r="34" spans="1:14">
      <c r="A34" s="1">
        <f t="shared" si="0"/>
        <v>31</v>
      </c>
      <c r="B34" s="3"/>
      <c r="C34" s="3"/>
      <c r="D34" s="3"/>
      <c r="E34" s="6"/>
      <c r="F34" s="6"/>
      <c r="G34" s="6"/>
      <c r="H34" s="6">
        <v>9.3000000000000007</v>
      </c>
      <c r="I34" s="6"/>
      <c r="J34" s="6"/>
      <c r="K34" s="6"/>
      <c r="L34" s="6"/>
      <c r="M34" s="6">
        <v>4.9000000000000004</v>
      </c>
    </row>
    <row r="35" spans="1:14">
      <c r="A35" s="1" t="s">
        <v>2</v>
      </c>
      <c r="B35" s="5">
        <f t="shared" ref="B35:M35" si="1">MAX(B4:B34)</f>
        <v>10.7</v>
      </c>
      <c r="C35" s="5">
        <f t="shared" si="1"/>
        <v>14.6</v>
      </c>
      <c r="D35" s="5">
        <f>MAX(D4:D34)</f>
        <v>13.7</v>
      </c>
      <c r="E35" s="5">
        <f t="shared" si="1"/>
        <v>14.3</v>
      </c>
      <c r="F35" s="5">
        <f t="shared" si="1"/>
        <v>15.7</v>
      </c>
      <c r="G35" s="5">
        <f t="shared" si="1"/>
        <v>17.100000000000001</v>
      </c>
      <c r="H35" s="5">
        <f>MAX(H4:H34)</f>
        <v>17</v>
      </c>
      <c r="I35" s="5">
        <f>MAX(I4:I34)</f>
        <v>18</v>
      </c>
      <c r="J35" s="5">
        <f t="shared" si="1"/>
        <v>13.9</v>
      </c>
      <c r="K35" s="5">
        <f>MAX(K4:K34)</f>
        <v>18</v>
      </c>
      <c r="L35" s="5">
        <f t="shared" si="1"/>
        <v>14.6</v>
      </c>
      <c r="M35" s="5">
        <f t="shared" si="1"/>
        <v>28.6</v>
      </c>
      <c r="N35" s="5"/>
    </row>
    <row r="37" spans="1:14">
      <c r="A37" s="1" t="s">
        <v>3</v>
      </c>
      <c r="B37" s="1">
        <f>MAX(B4:M34)</f>
        <v>28.6</v>
      </c>
      <c r="D37" s="1" t="s">
        <v>4</v>
      </c>
      <c r="E37" s="5">
        <f>AVERAGE(B4:M34)</f>
        <v>8.9949152542372897</v>
      </c>
      <c r="G37" s="1" t="s">
        <v>5</v>
      </c>
      <c r="H37" s="5">
        <f>STDEV(B4:M34)</f>
        <v>4.3310614844978135</v>
      </c>
      <c r="J37" s="1" t="s">
        <v>6</v>
      </c>
      <c r="K37" s="1">
        <f>COUNT(B4:M34)</f>
        <v>118</v>
      </c>
      <c r="M37" s="1" t="s">
        <v>18</v>
      </c>
      <c r="N37" s="5">
        <f xml:space="preserve"> K37/122*100</f>
        <v>96.721311475409834</v>
      </c>
    </row>
    <row r="39" spans="1:14">
      <c r="C39" s="1" t="s">
        <v>15</v>
      </c>
      <c r="D39" s="5">
        <f xml:space="preserve"> COUNT(B4:D34)/30*100</f>
        <v>93.333333333333329</v>
      </c>
      <c r="F39" s="1" t="s">
        <v>17</v>
      </c>
      <c r="G39" s="5">
        <f>COUNT(E4:G34)/30*100</f>
        <v>100</v>
      </c>
      <c r="I39" s="1" t="s">
        <v>16</v>
      </c>
      <c r="J39" s="5">
        <f xml:space="preserve"> COUNT(H4:J34)/31*100</f>
        <v>96.774193548387103</v>
      </c>
      <c r="L39" s="1" t="s">
        <v>19</v>
      </c>
      <c r="M39" s="5">
        <f>COUNT(K4:M34)/31*100</f>
        <v>96.774193548387103</v>
      </c>
    </row>
    <row r="41" spans="1:14">
      <c r="A41" s="1" t="s">
        <v>22</v>
      </c>
      <c r="C41" s="7">
        <f>PERCENTILE(B4:M34,0.98)</f>
        <v>18</v>
      </c>
    </row>
    <row r="42" spans="1:14">
      <c r="A42" s="1" t="s">
        <v>21</v>
      </c>
      <c r="B42" s="6">
        <f t="shared" ref="B42:G42" si="2">COUNT(B4:B34)/10*100</f>
        <v>100</v>
      </c>
      <c r="C42" s="6">
        <f t="shared" si="2"/>
        <v>100</v>
      </c>
      <c r="D42" s="6">
        <f t="shared" si="2"/>
        <v>80</v>
      </c>
      <c r="E42" s="6">
        <f t="shared" si="2"/>
        <v>100</v>
      </c>
      <c r="F42" s="6">
        <f t="shared" si="2"/>
        <v>100</v>
      </c>
      <c r="G42" s="6">
        <f t="shared" si="2"/>
        <v>100</v>
      </c>
      <c r="H42" s="6">
        <f>COUNT(H4:H34)/11*100</f>
        <v>100</v>
      </c>
      <c r="I42" s="6">
        <f>COUNT(I4:I34)/10*100</f>
        <v>100</v>
      </c>
      <c r="J42" s="6">
        <f>COUNT(J4:J34)/10*100</f>
        <v>90</v>
      </c>
      <c r="K42" s="6">
        <f>COUNT(K4:K34)/10*100</f>
        <v>90</v>
      </c>
      <c r="L42" s="6">
        <f>COUNT(L4:L34)/10*100</f>
        <v>110.00000000000001</v>
      </c>
      <c r="M42" s="6">
        <f>COUNT(M4:M34)/11*100</f>
        <v>90.909090909090907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N42"/>
  <sheetViews>
    <sheetView workbookViewId="0">
      <pane xSplit="1" ySplit="3" topLeftCell="B4" activePane="bottomRight" state="frozen"/>
      <selection activeCell="B4" sqref="B4:M34"/>
      <selection pane="topRight" activeCell="B4" sqref="B4:M34"/>
      <selection pane="bottomLeft" activeCell="B4" sqref="B4:M34"/>
      <selection pane="bottomRight" activeCell="I12" sqref="I12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26</v>
      </c>
    </row>
    <row r="2" spans="1:13">
      <c r="E2" s="1" t="s">
        <v>1</v>
      </c>
    </row>
    <row r="3" spans="1:13">
      <c r="B3" s="2">
        <v>40179</v>
      </c>
      <c r="C3" s="2">
        <v>40218</v>
      </c>
      <c r="D3" s="2">
        <v>40238</v>
      </c>
      <c r="E3" s="2">
        <v>40269</v>
      </c>
      <c r="F3" s="2">
        <v>40299</v>
      </c>
      <c r="G3" s="2">
        <v>40330</v>
      </c>
      <c r="H3" s="2">
        <v>40360</v>
      </c>
      <c r="I3" s="2">
        <v>40391</v>
      </c>
      <c r="J3" s="2">
        <v>40422</v>
      </c>
      <c r="K3" s="2">
        <v>40452</v>
      </c>
      <c r="L3" s="2">
        <v>40483</v>
      </c>
      <c r="M3" s="2">
        <v>40513</v>
      </c>
    </row>
    <row r="4" spans="1:13">
      <c r="A4" s="1">
        <v>1</v>
      </c>
      <c r="B4" s="6">
        <v>8.6</v>
      </c>
      <c r="C4" s="6">
        <v>18.2</v>
      </c>
      <c r="D4" s="6">
        <v>11.6</v>
      </c>
      <c r="E4" s="6">
        <v>8.8000000000000007</v>
      </c>
      <c r="F4" s="6">
        <v>13.7</v>
      </c>
      <c r="G4" s="6">
        <v>12</v>
      </c>
      <c r="H4" s="6">
        <v>4.5999999999999996</v>
      </c>
      <c r="I4" s="6">
        <v>17.5</v>
      </c>
      <c r="J4" s="6" t="s">
        <v>24</v>
      </c>
      <c r="K4" s="6">
        <v>17.2</v>
      </c>
      <c r="L4" s="6">
        <v>9.8000000000000007</v>
      </c>
      <c r="M4" s="6">
        <v>8.6</v>
      </c>
    </row>
    <row r="5" spans="1:13">
      <c r="A5" s="1">
        <f t="shared" ref="A5:A34" si="0">+A4+1</f>
        <v>2</v>
      </c>
      <c r="B5" s="10">
        <v>8.1999999999999993</v>
      </c>
      <c r="C5" s="6">
        <v>14.3</v>
      </c>
      <c r="D5" s="6">
        <v>10.4</v>
      </c>
      <c r="E5" s="6">
        <v>9.3000000000000007</v>
      </c>
      <c r="F5" s="6">
        <v>12.4</v>
      </c>
      <c r="G5" s="6">
        <v>7.4</v>
      </c>
      <c r="H5" s="6">
        <v>9.5</v>
      </c>
      <c r="I5" s="6">
        <v>17.600000000000001</v>
      </c>
      <c r="J5" s="6" t="s">
        <v>24</v>
      </c>
      <c r="K5" s="6">
        <v>11.4</v>
      </c>
      <c r="L5" s="6">
        <v>0.4</v>
      </c>
      <c r="M5" s="6">
        <v>10.199999999999999</v>
      </c>
    </row>
    <row r="6" spans="1:13">
      <c r="A6" s="1">
        <f t="shared" si="0"/>
        <v>3</v>
      </c>
      <c r="B6" s="6">
        <v>6.8</v>
      </c>
      <c r="C6" s="6">
        <v>14.9</v>
      </c>
      <c r="D6" s="6">
        <v>8.4</v>
      </c>
      <c r="E6" s="6">
        <v>14.1</v>
      </c>
      <c r="F6" s="6">
        <v>9.6999999999999993</v>
      </c>
      <c r="G6" s="6">
        <v>5.7</v>
      </c>
      <c r="H6" s="6">
        <v>10</v>
      </c>
      <c r="I6" s="6">
        <v>19</v>
      </c>
      <c r="J6" s="6" t="s">
        <v>24</v>
      </c>
      <c r="K6" s="6">
        <v>9.6999999999999993</v>
      </c>
      <c r="L6" s="6">
        <v>0.2</v>
      </c>
      <c r="M6" s="6">
        <v>12.1</v>
      </c>
    </row>
    <row r="7" spans="1:13">
      <c r="A7" s="1">
        <f t="shared" si="0"/>
        <v>4</v>
      </c>
      <c r="B7" s="6">
        <v>7.1</v>
      </c>
      <c r="C7" s="6">
        <v>8.6999999999999993</v>
      </c>
      <c r="D7" s="6">
        <v>12.4</v>
      </c>
      <c r="E7" s="6">
        <v>18</v>
      </c>
      <c r="F7" s="6">
        <v>10.5</v>
      </c>
      <c r="G7" s="6">
        <v>5.4</v>
      </c>
      <c r="H7" s="6">
        <v>8.6999999999999993</v>
      </c>
      <c r="I7" s="6">
        <v>17.5</v>
      </c>
      <c r="J7" s="6">
        <v>10.1</v>
      </c>
      <c r="K7" s="6">
        <v>7.7</v>
      </c>
      <c r="L7" s="6">
        <v>8.6999999999999993</v>
      </c>
      <c r="M7" s="6">
        <v>8.9</v>
      </c>
    </row>
    <row r="8" spans="1:13">
      <c r="A8" s="1">
        <f t="shared" si="0"/>
        <v>5</v>
      </c>
      <c r="B8" s="6">
        <v>12.2</v>
      </c>
      <c r="C8" s="6">
        <v>5.4</v>
      </c>
      <c r="D8" s="6">
        <v>14</v>
      </c>
      <c r="E8" s="6">
        <v>11.3</v>
      </c>
      <c r="F8" s="6">
        <v>8.9</v>
      </c>
      <c r="G8" s="6">
        <v>7.7</v>
      </c>
      <c r="H8" s="6">
        <v>5.9</v>
      </c>
      <c r="I8" s="6">
        <v>4.8</v>
      </c>
      <c r="J8" s="6">
        <v>10.9</v>
      </c>
      <c r="K8" s="6">
        <v>7.8</v>
      </c>
      <c r="L8" s="6">
        <v>3.6</v>
      </c>
      <c r="M8" s="6">
        <v>9</v>
      </c>
    </row>
    <row r="9" spans="1:13">
      <c r="A9" s="1">
        <f t="shared" si="0"/>
        <v>6</v>
      </c>
      <c r="B9" s="10">
        <v>10.7</v>
      </c>
      <c r="C9" s="6">
        <v>7.7</v>
      </c>
      <c r="D9" s="6">
        <v>17.600000000000001</v>
      </c>
      <c r="E9" s="6">
        <v>7.2</v>
      </c>
      <c r="F9" s="6">
        <v>9</v>
      </c>
      <c r="G9" s="6">
        <v>12.2</v>
      </c>
      <c r="H9" s="6">
        <v>4.8</v>
      </c>
      <c r="I9" s="6">
        <v>9.5</v>
      </c>
      <c r="J9" s="6">
        <v>18.2</v>
      </c>
      <c r="K9" s="6">
        <v>10</v>
      </c>
      <c r="L9" s="6">
        <v>9.8000000000000007</v>
      </c>
      <c r="M9" s="6">
        <v>8</v>
      </c>
    </row>
    <row r="10" spans="1:13">
      <c r="A10" s="1">
        <f t="shared" si="0"/>
        <v>7</v>
      </c>
      <c r="B10" s="6">
        <v>11.1</v>
      </c>
      <c r="C10" s="6">
        <v>9.6999999999999993</v>
      </c>
      <c r="D10" s="6">
        <v>18.899999999999999</v>
      </c>
      <c r="E10" s="6">
        <v>7.1</v>
      </c>
      <c r="F10" s="6">
        <v>14.9</v>
      </c>
      <c r="G10" s="6">
        <v>18.600000000000001</v>
      </c>
      <c r="H10" s="6">
        <v>10</v>
      </c>
      <c r="I10" s="6">
        <v>9.6</v>
      </c>
      <c r="J10" s="6">
        <v>4.8</v>
      </c>
      <c r="K10" s="6">
        <v>17.8</v>
      </c>
      <c r="L10" s="6">
        <v>10.199999999999999</v>
      </c>
      <c r="M10" s="6">
        <v>21.2</v>
      </c>
    </row>
    <row r="11" spans="1:13">
      <c r="A11" s="1">
        <f t="shared" si="0"/>
        <v>8</v>
      </c>
      <c r="B11" s="6">
        <v>7.1</v>
      </c>
      <c r="C11" s="6">
        <v>12.6</v>
      </c>
      <c r="D11" s="10">
        <v>16</v>
      </c>
      <c r="E11" s="6">
        <v>7</v>
      </c>
      <c r="F11" s="6">
        <v>7.2</v>
      </c>
      <c r="G11" s="6">
        <v>12</v>
      </c>
      <c r="H11" s="6">
        <v>8.8000000000000007</v>
      </c>
      <c r="I11" s="6">
        <v>5.2</v>
      </c>
      <c r="J11" s="6">
        <v>6.5</v>
      </c>
      <c r="K11" s="6">
        <v>20.9</v>
      </c>
      <c r="L11" s="6">
        <v>19.899999999999999</v>
      </c>
      <c r="M11" s="6">
        <v>10.5</v>
      </c>
    </row>
    <row r="12" spans="1:13">
      <c r="A12" s="1">
        <f t="shared" si="0"/>
        <v>9</v>
      </c>
      <c r="B12" s="6">
        <v>5.5</v>
      </c>
      <c r="C12" s="6">
        <v>5.2</v>
      </c>
      <c r="D12" s="6">
        <v>12</v>
      </c>
      <c r="E12" s="6">
        <v>8.1</v>
      </c>
      <c r="F12" s="6">
        <v>2.2000000000000002</v>
      </c>
      <c r="G12" s="6">
        <v>18.2</v>
      </c>
      <c r="H12" s="6">
        <v>16.7</v>
      </c>
      <c r="I12" s="6">
        <v>7.8</v>
      </c>
      <c r="J12" s="6">
        <v>5.6</v>
      </c>
      <c r="K12" s="6">
        <v>23.9</v>
      </c>
      <c r="L12" s="6">
        <v>16</v>
      </c>
      <c r="M12" s="6">
        <v>14.6</v>
      </c>
    </row>
    <row r="13" spans="1:13">
      <c r="A13" s="1">
        <f t="shared" si="0"/>
        <v>10</v>
      </c>
      <c r="B13" s="6">
        <v>5.7</v>
      </c>
      <c r="C13" s="6">
        <v>10.5</v>
      </c>
      <c r="D13" s="10">
        <v>9.1999999999999993</v>
      </c>
      <c r="E13" s="6">
        <v>11.2</v>
      </c>
      <c r="F13" s="6">
        <v>9.1999999999999993</v>
      </c>
      <c r="G13" s="6">
        <v>15.3</v>
      </c>
      <c r="H13" s="6">
        <v>15.9</v>
      </c>
      <c r="I13" s="6">
        <v>14.1</v>
      </c>
      <c r="J13" s="6" t="s">
        <v>24</v>
      </c>
      <c r="K13" s="6">
        <v>22.7</v>
      </c>
      <c r="L13" s="6">
        <v>13</v>
      </c>
      <c r="M13" s="6" t="s">
        <v>24</v>
      </c>
    </row>
    <row r="14" spans="1:13">
      <c r="A14" s="1">
        <f t="shared" si="0"/>
        <v>11</v>
      </c>
      <c r="B14" s="6">
        <v>10.5</v>
      </c>
      <c r="C14" s="6">
        <v>9.8000000000000007</v>
      </c>
      <c r="D14" s="6">
        <v>13</v>
      </c>
      <c r="E14" s="6">
        <v>12.8</v>
      </c>
      <c r="F14" s="6">
        <v>12.4</v>
      </c>
      <c r="G14" s="6">
        <v>10.7</v>
      </c>
      <c r="H14" s="6">
        <v>12.4</v>
      </c>
      <c r="I14" s="6">
        <v>15.8</v>
      </c>
      <c r="J14" s="6">
        <v>4.4000000000000004</v>
      </c>
      <c r="K14" s="6">
        <v>12.4</v>
      </c>
      <c r="L14" s="6">
        <v>16.899999999999999</v>
      </c>
      <c r="M14" s="6">
        <v>12.8</v>
      </c>
    </row>
    <row r="15" spans="1:13">
      <c r="A15" s="1">
        <f t="shared" si="0"/>
        <v>12</v>
      </c>
      <c r="B15" s="6">
        <v>21.9</v>
      </c>
      <c r="C15" s="6">
        <v>5.7</v>
      </c>
      <c r="D15" s="6" t="s">
        <v>24</v>
      </c>
      <c r="E15" s="6">
        <v>13.3</v>
      </c>
      <c r="F15" s="6">
        <v>10.8</v>
      </c>
      <c r="G15" s="6">
        <v>10.1</v>
      </c>
      <c r="H15" s="6">
        <v>8.3000000000000007</v>
      </c>
      <c r="I15" s="6">
        <v>11.9</v>
      </c>
      <c r="J15" s="6" t="s">
        <v>24</v>
      </c>
      <c r="K15" s="6">
        <v>5.4</v>
      </c>
      <c r="L15" s="6">
        <v>19.7</v>
      </c>
      <c r="M15" s="6">
        <v>7.3</v>
      </c>
    </row>
    <row r="16" spans="1:13">
      <c r="A16" s="1">
        <f t="shared" si="0"/>
        <v>13</v>
      </c>
      <c r="B16" s="6">
        <v>14.2</v>
      </c>
      <c r="C16" s="6">
        <v>7.2</v>
      </c>
      <c r="D16" s="6">
        <v>5.4</v>
      </c>
      <c r="E16" s="6">
        <v>11</v>
      </c>
      <c r="F16" s="6">
        <v>8.5</v>
      </c>
      <c r="G16" s="6">
        <v>11.1</v>
      </c>
      <c r="H16" s="6">
        <v>16.899999999999999</v>
      </c>
      <c r="I16" s="6">
        <v>11.1</v>
      </c>
      <c r="J16" s="6">
        <v>11.1</v>
      </c>
      <c r="K16" s="6">
        <v>13.2</v>
      </c>
      <c r="L16" s="6">
        <v>11.5</v>
      </c>
      <c r="M16" s="6">
        <v>6.3</v>
      </c>
    </row>
    <row r="17" spans="1:13">
      <c r="A17" s="1">
        <f t="shared" si="0"/>
        <v>14</v>
      </c>
      <c r="B17" s="11" t="s">
        <v>24</v>
      </c>
      <c r="C17" s="6">
        <v>10</v>
      </c>
      <c r="D17" s="6">
        <v>11.3</v>
      </c>
      <c r="E17" s="6">
        <v>7.3</v>
      </c>
      <c r="F17" s="6">
        <v>11.4</v>
      </c>
      <c r="G17" s="6">
        <v>12.5</v>
      </c>
      <c r="H17" s="6">
        <v>14.1</v>
      </c>
      <c r="I17" s="6">
        <v>7</v>
      </c>
      <c r="J17" s="6">
        <v>14.1</v>
      </c>
      <c r="K17" s="6">
        <v>11.6</v>
      </c>
      <c r="L17" s="6">
        <v>6</v>
      </c>
      <c r="M17" s="6">
        <v>12.3</v>
      </c>
    </row>
    <row r="18" spans="1:13">
      <c r="A18" s="1">
        <f t="shared" si="0"/>
        <v>15</v>
      </c>
      <c r="B18" s="11" t="s">
        <v>24</v>
      </c>
      <c r="C18" s="6">
        <v>5.7</v>
      </c>
      <c r="D18" s="6">
        <v>7.1</v>
      </c>
      <c r="E18" s="6">
        <v>7</v>
      </c>
      <c r="F18" s="6">
        <v>7.7</v>
      </c>
      <c r="G18" s="6">
        <v>9.3000000000000007</v>
      </c>
      <c r="H18" s="6">
        <v>12.8</v>
      </c>
      <c r="I18" s="6">
        <v>8.6</v>
      </c>
      <c r="J18" s="6">
        <v>15</v>
      </c>
      <c r="K18" s="6">
        <v>12.3</v>
      </c>
      <c r="L18" s="6">
        <v>6.9</v>
      </c>
      <c r="M18" s="6">
        <v>5.7</v>
      </c>
    </row>
    <row r="19" spans="1:13">
      <c r="A19" s="1">
        <f t="shared" si="0"/>
        <v>16</v>
      </c>
      <c r="B19" s="6">
        <v>10.5</v>
      </c>
      <c r="C19" s="6">
        <v>5</v>
      </c>
      <c r="D19" s="6">
        <v>9.4</v>
      </c>
      <c r="E19" s="6">
        <v>14</v>
      </c>
      <c r="F19" s="6">
        <v>4.5999999999999996</v>
      </c>
      <c r="G19" s="6">
        <v>17.100000000000001</v>
      </c>
      <c r="H19" s="6">
        <v>15.9</v>
      </c>
      <c r="I19" s="6">
        <v>9.1999999999999993</v>
      </c>
      <c r="J19" s="6">
        <v>10.9</v>
      </c>
      <c r="K19" s="6">
        <v>16</v>
      </c>
      <c r="L19" s="6">
        <v>8.9</v>
      </c>
      <c r="M19" s="6">
        <v>11.1</v>
      </c>
    </row>
    <row r="20" spans="1:13">
      <c r="A20" s="1">
        <f t="shared" si="0"/>
        <v>17</v>
      </c>
      <c r="B20" s="6">
        <v>9.1999999999999993</v>
      </c>
      <c r="C20" s="6">
        <v>6.8</v>
      </c>
      <c r="D20" s="6">
        <v>13.7</v>
      </c>
      <c r="E20" s="10">
        <v>17.399999999999999</v>
      </c>
      <c r="F20" s="6">
        <v>7.9</v>
      </c>
      <c r="G20" s="6">
        <v>9.8000000000000007</v>
      </c>
      <c r="H20" s="6">
        <v>11.4</v>
      </c>
      <c r="I20" s="6">
        <v>8.3000000000000007</v>
      </c>
      <c r="J20" s="6">
        <v>10.1</v>
      </c>
      <c r="K20" s="6">
        <v>17.2</v>
      </c>
      <c r="L20" s="6">
        <v>7.2</v>
      </c>
      <c r="M20" s="6">
        <v>11.1</v>
      </c>
    </row>
    <row r="21" spans="1:13">
      <c r="A21" s="1">
        <f t="shared" si="0"/>
        <v>18</v>
      </c>
      <c r="B21" s="6">
        <v>15.7</v>
      </c>
      <c r="C21" s="6">
        <v>14.6</v>
      </c>
      <c r="D21" s="6">
        <v>12</v>
      </c>
      <c r="E21" s="6">
        <v>17.600000000000001</v>
      </c>
      <c r="F21" s="6">
        <v>10.7</v>
      </c>
      <c r="G21" s="6">
        <v>7.6</v>
      </c>
      <c r="H21" s="6">
        <v>5.2</v>
      </c>
      <c r="I21" s="6">
        <v>7.6</v>
      </c>
      <c r="J21" s="6" t="s">
        <v>24</v>
      </c>
      <c r="K21" s="6">
        <v>14.5</v>
      </c>
      <c r="L21" s="6">
        <v>12.9</v>
      </c>
      <c r="M21" s="6">
        <v>9</v>
      </c>
    </row>
    <row r="22" spans="1:13">
      <c r="A22" s="1">
        <f t="shared" si="0"/>
        <v>19</v>
      </c>
      <c r="B22" s="6">
        <v>12.9</v>
      </c>
      <c r="C22" s="6" t="s">
        <v>24</v>
      </c>
      <c r="D22" s="6">
        <v>16.399999999999999</v>
      </c>
      <c r="E22" s="6">
        <v>13.1</v>
      </c>
      <c r="F22" s="6">
        <v>8.9</v>
      </c>
      <c r="G22" s="6">
        <v>8.5</v>
      </c>
      <c r="H22" s="6">
        <v>12.3</v>
      </c>
      <c r="I22" s="6">
        <v>7.1</v>
      </c>
      <c r="J22" s="6">
        <v>10.9</v>
      </c>
      <c r="K22" s="6">
        <v>15.4</v>
      </c>
      <c r="L22" s="6">
        <v>14.8</v>
      </c>
      <c r="M22" s="6">
        <v>10.7</v>
      </c>
    </row>
    <row r="23" spans="1:13">
      <c r="A23" s="1">
        <f t="shared" si="0"/>
        <v>20</v>
      </c>
      <c r="B23" s="11" t="s">
        <v>24</v>
      </c>
      <c r="C23" s="6">
        <v>13.1</v>
      </c>
      <c r="D23" s="6">
        <v>13.8</v>
      </c>
      <c r="E23" s="6">
        <v>11.5</v>
      </c>
      <c r="F23" s="6">
        <v>5.8</v>
      </c>
      <c r="G23" s="6">
        <v>13.4</v>
      </c>
      <c r="H23" s="6">
        <v>10.6</v>
      </c>
      <c r="I23" s="6">
        <v>4.8</v>
      </c>
      <c r="J23" s="6">
        <v>14.4</v>
      </c>
      <c r="K23" s="6">
        <v>12.3</v>
      </c>
      <c r="L23" s="6">
        <v>18.3</v>
      </c>
      <c r="M23" s="6" t="s">
        <v>24</v>
      </c>
    </row>
    <row r="24" spans="1:13">
      <c r="A24" s="1">
        <f t="shared" si="0"/>
        <v>21</v>
      </c>
      <c r="B24" s="6">
        <v>8.9</v>
      </c>
      <c r="C24" s="6">
        <v>11</v>
      </c>
      <c r="D24" s="6">
        <v>3</v>
      </c>
      <c r="E24" s="6">
        <v>15.6</v>
      </c>
      <c r="F24" s="6">
        <v>4.7</v>
      </c>
      <c r="G24" s="6">
        <v>16.100000000000001</v>
      </c>
      <c r="H24" s="6">
        <v>10.7</v>
      </c>
      <c r="I24" s="6">
        <v>3.6</v>
      </c>
      <c r="J24" s="6">
        <v>11.8</v>
      </c>
      <c r="K24" s="6">
        <v>11.1</v>
      </c>
      <c r="L24" s="6">
        <v>10.7</v>
      </c>
      <c r="M24" s="6" t="s">
        <v>24</v>
      </c>
    </row>
    <row r="25" spans="1:13">
      <c r="A25" s="1">
        <f t="shared" si="0"/>
        <v>22</v>
      </c>
      <c r="B25" s="6">
        <v>8.9</v>
      </c>
      <c r="C25" s="6">
        <v>9.3000000000000007</v>
      </c>
      <c r="D25" s="6">
        <v>8.1</v>
      </c>
      <c r="E25" s="6">
        <v>12.5</v>
      </c>
      <c r="F25" s="6">
        <v>5.4</v>
      </c>
      <c r="G25" s="6">
        <v>16.7</v>
      </c>
      <c r="H25" s="6">
        <v>11.7</v>
      </c>
      <c r="I25" s="6">
        <v>7</v>
      </c>
      <c r="J25" s="6">
        <v>8.6999999999999993</v>
      </c>
      <c r="K25" s="6">
        <v>14.7</v>
      </c>
      <c r="L25" s="6">
        <v>8.3000000000000007</v>
      </c>
      <c r="M25" s="6" t="s">
        <v>24</v>
      </c>
    </row>
    <row r="26" spans="1:13">
      <c r="A26" s="1">
        <f t="shared" si="0"/>
        <v>23</v>
      </c>
      <c r="B26" s="6">
        <v>13.5</v>
      </c>
      <c r="C26" s="6">
        <v>8.9</v>
      </c>
      <c r="D26" s="6">
        <v>6.1</v>
      </c>
      <c r="E26" s="6">
        <v>10.8</v>
      </c>
      <c r="F26" s="6">
        <v>8.6999999999999993</v>
      </c>
      <c r="G26" s="6">
        <v>6.9</v>
      </c>
      <c r="H26" s="6">
        <v>16.899999999999999</v>
      </c>
      <c r="I26" s="6">
        <v>9.1</v>
      </c>
      <c r="J26" s="6">
        <v>9.6999999999999993</v>
      </c>
      <c r="K26" s="6">
        <v>18.399999999999999</v>
      </c>
      <c r="L26" s="6">
        <v>6.4</v>
      </c>
      <c r="M26" s="6" t="s">
        <v>24</v>
      </c>
    </row>
    <row r="27" spans="1:13">
      <c r="A27" s="1">
        <f t="shared" si="0"/>
        <v>24</v>
      </c>
      <c r="B27" s="6">
        <v>5.0999999999999996</v>
      </c>
      <c r="C27" s="6">
        <v>8.3000000000000007</v>
      </c>
      <c r="D27" s="6">
        <v>11.3</v>
      </c>
      <c r="E27" s="6">
        <v>12.3</v>
      </c>
      <c r="F27" s="6">
        <v>19.5</v>
      </c>
      <c r="G27" s="6">
        <v>9</v>
      </c>
      <c r="H27" s="6">
        <v>19.2</v>
      </c>
      <c r="I27" s="6">
        <v>13.7</v>
      </c>
      <c r="J27" s="6">
        <v>7</v>
      </c>
      <c r="K27" s="6">
        <v>12.4</v>
      </c>
      <c r="L27" s="6">
        <v>5.5</v>
      </c>
      <c r="M27" s="6">
        <v>18.100000000000001</v>
      </c>
    </row>
    <row r="28" spans="1:13">
      <c r="A28" s="1">
        <f t="shared" si="0"/>
        <v>25</v>
      </c>
      <c r="B28" s="6">
        <v>4.0999999999999996</v>
      </c>
      <c r="C28" s="6">
        <v>7.3</v>
      </c>
      <c r="D28" s="6">
        <v>11.5</v>
      </c>
      <c r="E28" s="6">
        <v>4.3</v>
      </c>
      <c r="F28" s="6">
        <v>17.399999999999999</v>
      </c>
      <c r="G28" s="6">
        <v>13.3</v>
      </c>
      <c r="H28" s="6">
        <v>7.3</v>
      </c>
      <c r="I28" s="6">
        <v>16.5</v>
      </c>
      <c r="J28" s="6">
        <v>6</v>
      </c>
      <c r="K28" s="6">
        <v>7</v>
      </c>
      <c r="L28" s="6">
        <v>4.0999999999999996</v>
      </c>
      <c r="M28" s="6">
        <v>9.5</v>
      </c>
    </row>
    <row r="29" spans="1:13">
      <c r="A29" s="1">
        <f t="shared" si="0"/>
        <v>26</v>
      </c>
      <c r="B29" s="6">
        <v>9.1</v>
      </c>
      <c r="C29" s="6">
        <v>9</v>
      </c>
      <c r="D29" s="6">
        <v>6.9</v>
      </c>
      <c r="E29" s="6">
        <v>8.6999999999999993</v>
      </c>
      <c r="F29" s="6">
        <v>14.8</v>
      </c>
      <c r="G29" s="6">
        <v>17.600000000000001</v>
      </c>
      <c r="H29" s="6">
        <v>6.9</v>
      </c>
      <c r="I29" s="6">
        <v>18.2</v>
      </c>
      <c r="J29" s="6">
        <v>11.1</v>
      </c>
      <c r="K29" s="6">
        <v>5.4</v>
      </c>
      <c r="L29" s="6">
        <v>5</v>
      </c>
      <c r="M29" s="6">
        <v>8.5</v>
      </c>
    </row>
    <row r="30" spans="1:13">
      <c r="A30" s="1">
        <f t="shared" si="0"/>
        <v>27</v>
      </c>
      <c r="B30" s="6">
        <v>9.1999999999999993</v>
      </c>
      <c r="C30" s="6">
        <v>8.4</v>
      </c>
      <c r="D30" s="10">
        <v>8</v>
      </c>
      <c r="E30" s="6">
        <v>8.1999999999999993</v>
      </c>
      <c r="F30" s="6">
        <v>15.1</v>
      </c>
      <c r="G30" s="6">
        <v>12.5</v>
      </c>
      <c r="H30" s="6">
        <v>4.7</v>
      </c>
      <c r="I30" s="6">
        <v>13.6</v>
      </c>
      <c r="J30" s="6">
        <v>13.8</v>
      </c>
      <c r="K30" s="6">
        <v>5.5</v>
      </c>
      <c r="L30" s="6">
        <v>6.7</v>
      </c>
      <c r="M30" s="6">
        <v>8.8000000000000007</v>
      </c>
    </row>
    <row r="31" spans="1:13">
      <c r="A31" s="1">
        <f t="shared" si="0"/>
        <v>28</v>
      </c>
      <c r="B31" s="6">
        <v>7.2</v>
      </c>
      <c r="C31" s="6">
        <v>7.9</v>
      </c>
      <c r="D31" s="6">
        <v>8</v>
      </c>
      <c r="E31" s="6">
        <v>6.7</v>
      </c>
      <c r="F31" s="6">
        <v>18.5</v>
      </c>
      <c r="G31" s="6">
        <v>6.5</v>
      </c>
      <c r="H31" s="6">
        <v>9.9</v>
      </c>
      <c r="I31" s="6">
        <v>3.7</v>
      </c>
      <c r="J31" s="6">
        <v>14.5</v>
      </c>
      <c r="K31" s="6">
        <v>7.2</v>
      </c>
      <c r="L31" s="6">
        <v>6.8</v>
      </c>
      <c r="M31" s="6">
        <v>22</v>
      </c>
    </row>
    <row r="32" spans="1:13">
      <c r="A32" s="1">
        <f t="shared" si="0"/>
        <v>29</v>
      </c>
      <c r="B32" s="6">
        <v>7.9</v>
      </c>
      <c r="C32" s="3"/>
      <c r="D32" s="6">
        <v>10.7</v>
      </c>
      <c r="E32" s="6">
        <v>9.3000000000000007</v>
      </c>
      <c r="F32" s="6">
        <v>16.5</v>
      </c>
      <c r="G32" s="6">
        <v>6.3</v>
      </c>
      <c r="H32" s="6">
        <v>12.7</v>
      </c>
      <c r="I32" s="6">
        <v>3.7</v>
      </c>
      <c r="J32" s="6">
        <v>15.1</v>
      </c>
      <c r="K32" s="6">
        <v>9</v>
      </c>
      <c r="L32" s="6">
        <v>5.8</v>
      </c>
      <c r="M32" s="6">
        <v>7.8</v>
      </c>
    </row>
    <row r="33" spans="1:14">
      <c r="A33" s="1">
        <f t="shared" si="0"/>
        <v>30</v>
      </c>
      <c r="B33" s="6">
        <v>9.6</v>
      </c>
      <c r="C33" s="3"/>
      <c r="D33" s="6">
        <v>12.1</v>
      </c>
      <c r="E33" s="6">
        <v>8</v>
      </c>
      <c r="F33" s="6">
        <v>16.2</v>
      </c>
      <c r="G33" s="6">
        <v>4.2</v>
      </c>
      <c r="H33" s="6">
        <v>12.2</v>
      </c>
      <c r="I33" s="6" t="s">
        <v>24</v>
      </c>
      <c r="J33" s="6">
        <v>19.7</v>
      </c>
      <c r="K33" s="6">
        <v>9.3000000000000007</v>
      </c>
      <c r="L33" s="6">
        <v>6.4</v>
      </c>
      <c r="M33" s="6">
        <v>5.4</v>
      </c>
    </row>
    <row r="34" spans="1:14">
      <c r="A34" s="1">
        <f t="shared" si="0"/>
        <v>31</v>
      </c>
      <c r="B34" s="6">
        <v>11.2</v>
      </c>
      <c r="C34" s="3"/>
      <c r="D34" s="6">
        <v>9</v>
      </c>
      <c r="E34" s="6"/>
      <c r="F34" s="6">
        <v>14.3</v>
      </c>
      <c r="G34" s="6"/>
      <c r="H34" s="6">
        <v>12.7</v>
      </c>
      <c r="I34" s="6">
        <v>4.8</v>
      </c>
      <c r="J34" s="6"/>
      <c r="K34" s="6">
        <v>12.5</v>
      </c>
      <c r="L34" s="6"/>
      <c r="M34" s="6">
        <v>6</v>
      </c>
    </row>
    <row r="35" spans="1:14">
      <c r="A35" s="1" t="s">
        <v>2</v>
      </c>
      <c r="B35" s="5">
        <f>MAX(B4:B34)</f>
        <v>21.9</v>
      </c>
      <c r="C35" s="5">
        <f t="shared" ref="C35:M35" si="1">MAX(C4:C34)</f>
        <v>18.2</v>
      </c>
      <c r="D35" s="5">
        <f>MAX(D4:D34)</f>
        <v>18.899999999999999</v>
      </c>
      <c r="E35" s="5">
        <f t="shared" si="1"/>
        <v>18</v>
      </c>
      <c r="F35" s="5">
        <f>MAX(F4:F34)</f>
        <v>19.5</v>
      </c>
      <c r="G35" s="5">
        <f t="shared" si="1"/>
        <v>18.600000000000001</v>
      </c>
      <c r="H35" s="5">
        <f>MAX(H4:H34)</f>
        <v>19.2</v>
      </c>
      <c r="I35" s="5">
        <f>MAX(I4:I34)</f>
        <v>19</v>
      </c>
      <c r="J35" s="5">
        <f t="shared" si="1"/>
        <v>19.7</v>
      </c>
      <c r="K35" s="5">
        <v>0</v>
      </c>
      <c r="L35" s="5">
        <f>MAX(L4:L34)</f>
        <v>19.899999999999999</v>
      </c>
      <c r="M35" s="5">
        <f t="shared" si="1"/>
        <v>22</v>
      </c>
    </row>
    <row r="37" spans="1:14">
      <c r="A37" s="1" t="s">
        <v>3</v>
      </c>
      <c r="B37" s="1">
        <f>MAX(B4:M34)</f>
        <v>23.9</v>
      </c>
      <c r="D37" s="1" t="s">
        <v>4</v>
      </c>
      <c r="E37" s="5">
        <f>AVERAGE(B4:M34)</f>
        <v>10.659770114942527</v>
      </c>
      <c r="G37" s="1" t="s">
        <v>5</v>
      </c>
      <c r="H37" s="5">
        <f>STDEV(B4:M34)</f>
        <v>4.2617718919266681</v>
      </c>
      <c r="J37" s="1" t="s">
        <v>6</v>
      </c>
      <c r="K37" s="1">
        <f>COUNT(B4:M34)</f>
        <v>348</v>
      </c>
      <c r="M37" s="1" t="s">
        <v>18</v>
      </c>
      <c r="N37" s="5">
        <f xml:space="preserve"> K37/365*100</f>
        <v>95.342465753424648</v>
      </c>
    </row>
    <row r="39" spans="1:14">
      <c r="C39" s="1" t="s">
        <v>15</v>
      </c>
      <c r="D39" s="5">
        <f>COUNT(B4:D34)/90*100</f>
        <v>94.444444444444443</v>
      </c>
      <c r="F39" s="1" t="s">
        <v>17</v>
      </c>
      <c r="G39" s="5">
        <f>COUNT(E4:G34)/91*100</f>
        <v>100</v>
      </c>
      <c r="I39" s="1" t="s">
        <v>16</v>
      </c>
      <c r="J39" s="5">
        <f xml:space="preserve"> COUNT(H4:J34)/92*G39100</f>
        <v>0</v>
      </c>
      <c r="L39" s="1" t="s">
        <v>19</v>
      </c>
      <c r="M39" s="5">
        <f>COUNT(K4:M34)/92*100</f>
        <v>94.565217391304344</v>
      </c>
    </row>
    <row r="41" spans="1:14">
      <c r="A41" s="1" t="s">
        <v>22</v>
      </c>
      <c r="C41" s="7">
        <f>PERCENTILE(B4:M34,0.98)</f>
        <v>19.712</v>
      </c>
    </row>
    <row r="42" spans="1:14">
      <c r="A42" s="1" t="s">
        <v>21</v>
      </c>
      <c r="B42" s="6">
        <f>COUNT(B4:B34)/31*100</f>
        <v>90.322580645161281</v>
      </c>
      <c r="C42" s="6">
        <f>COUNT(C4:C34)/28*100</f>
        <v>96.428571428571431</v>
      </c>
      <c r="D42" s="6">
        <f>COUNT(D4:D34)/31*100</f>
        <v>96.774193548387103</v>
      </c>
      <c r="E42" s="6">
        <f>COUNT(E4:E34)/30*100</f>
        <v>100</v>
      </c>
      <c r="F42" s="6">
        <f>COUNT(F4:F34)/31*100</f>
        <v>100</v>
      </c>
      <c r="G42" s="6">
        <f>COUNT(G4:G34)/30*100</f>
        <v>100</v>
      </c>
      <c r="H42" s="6">
        <f>COUNT(H4:H34)/31*100</f>
        <v>100</v>
      </c>
      <c r="I42" s="6">
        <f>COUNT(I4:I34)/31*100</f>
        <v>96.774193548387103</v>
      </c>
      <c r="J42" s="6">
        <f>COUNT(J4:J34)/30*100</f>
        <v>80</v>
      </c>
      <c r="K42" s="6">
        <f>COUNT(K4:K34)/31*100</f>
        <v>100</v>
      </c>
      <c r="L42" s="6">
        <f>COUNT(L4:L34)/30*100</f>
        <v>100</v>
      </c>
      <c r="M42" s="6">
        <f>COUNT(M4:M34)/31*100</f>
        <v>83.870967741935488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N42"/>
  <sheetViews>
    <sheetView workbookViewId="0">
      <pane xSplit="1" ySplit="3" topLeftCell="B4" activePane="bottomRight" state="frozen"/>
      <selection activeCell="B4" sqref="B4:M34"/>
      <selection pane="topRight" activeCell="B4" sqref="B4:M34"/>
      <selection pane="bottomLeft" activeCell="B4" sqref="B4:M34"/>
      <selection pane="bottomRight" activeCell="G11" sqref="G11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27</v>
      </c>
    </row>
    <row r="2" spans="1:13">
      <c r="E2" s="1" t="s">
        <v>1</v>
      </c>
    </row>
    <row r="3" spans="1:13">
      <c r="B3" s="2">
        <v>40179</v>
      </c>
      <c r="C3" s="2">
        <v>40210</v>
      </c>
      <c r="D3" s="2">
        <v>40238</v>
      </c>
      <c r="E3" s="2">
        <v>40269</v>
      </c>
      <c r="F3" s="2">
        <v>40299</v>
      </c>
      <c r="G3" s="2">
        <v>40330</v>
      </c>
      <c r="H3" s="2">
        <v>40360</v>
      </c>
      <c r="I3" s="2">
        <v>40391</v>
      </c>
      <c r="J3" s="2">
        <v>40422</v>
      </c>
      <c r="K3" s="2">
        <v>40452</v>
      </c>
      <c r="L3" s="2">
        <v>40483</v>
      </c>
      <c r="M3" s="2">
        <v>40513</v>
      </c>
    </row>
    <row r="4" spans="1:13">
      <c r="A4" s="1">
        <v>1</v>
      </c>
      <c r="B4" s="3"/>
      <c r="C4" s="6">
        <v>18.2</v>
      </c>
      <c r="D4" s="3"/>
      <c r="E4" s="3"/>
      <c r="F4" s="6"/>
      <c r="G4" s="6" t="s">
        <v>24</v>
      </c>
      <c r="H4" s="6"/>
      <c r="I4" s="6"/>
      <c r="J4" s="6"/>
      <c r="K4" s="6"/>
      <c r="L4" s="6"/>
      <c r="M4" s="6"/>
    </row>
    <row r="5" spans="1:13">
      <c r="A5" s="1">
        <f t="shared" ref="A5:A34" si="0">+A4+1</f>
        <v>2</v>
      </c>
      <c r="B5" s="3"/>
      <c r="C5" s="3"/>
      <c r="D5" s="4"/>
      <c r="E5" s="6">
        <v>9.1</v>
      </c>
      <c r="F5" s="6"/>
      <c r="G5" s="6"/>
      <c r="H5" s="6"/>
      <c r="I5" s="6"/>
      <c r="J5" s="6"/>
      <c r="K5" s="6"/>
      <c r="L5" s="6"/>
      <c r="M5" s="6"/>
    </row>
    <row r="6" spans="1:13">
      <c r="A6" s="1">
        <f t="shared" si="0"/>
        <v>3</v>
      </c>
      <c r="B6" s="3"/>
      <c r="C6" s="3"/>
      <c r="D6" s="3"/>
      <c r="E6" s="6"/>
      <c r="F6" s="6"/>
      <c r="G6" s="6"/>
      <c r="H6" s="6"/>
      <c r="I6" s="6"/>
      <c r="J6" s="6"/>
      <c r="K6" s="6"/>
      <c r="L6" s="6"/>
      <c r="M6" s="6"/>
    </row>
    <row r="7" spans="1:13">
      <c r="A7" s="1">
        <f t="shared" si="0"/>
        <v>4</v>
      </c>
      <c r="B7" s="3"/>
      <c r="C7" s="3"/>
      <c r="D7" s="3"/>
      <c r="E7" s="3"/>
      <c r="F7" s="6"/>
      <c r="G7" s="6"/>
      <c r="H7" s="6"/>
      <c r="I7" s="6"/>
      <c r="J7" s="6"/>
      <c r="K7" s="6"/>
      <c r="L7" s="6">
        <v>9.1999999999999993</v>
      </c>
      <c r="M7" s="6"/>
    </row>
    <row r="8" spans="1:13">
      <c r="A8" s="1">
        <f t="shared" si="0"/>
        <v>5</v>
      </c>
      <c r="B8" s="3"/>
      <c r="C8" s="3"/>
      <c r="D8" s="3"/>
      <c r="E8" s="3"/>
      <c r="F8" s="6"/>
      <c r="G8" s="6"/>
      <c r="H8" s="6"/>
      <c r="I8" s="6"/>
      <c r="J8" s="6"/>
      <c r="K8" s="6"/>
      <c r="L8" s="6"/>
      <c r="M8" s="6"/>
    </row>
    <row r="9" spans="1:13">
      <c r="A9" s="1">
        <f t="shared" si="0"/>
        <v>6</v>
      </c>
      <c r="B9" s="3"/>
      <c r="C9" s="4"/>
      <c r="D9" s="3"/>
      <c r="E9" s="3"/>
      <c r="F9" s="6"/>
      <c r="G9" s="6"/>
      <c r="H9" s="6"/>
      <c r="I9" s="6"/>
      <c r="J9" s="6" t="s">
        <v>24</v>
      </c>
      <c r="K9" s="6"/>
      <c r="L9" s="6"/>
      <c r="M9" s="6"/>
    </row>
    <row r="10" spans="1:13">
      <c r="A10" s="1">
        <f t="shared" si="0"/>
        <v>7</v>
      </c>
      <c r="B10" s="3"/>
      <c r="C10" s="3"/>
      <c r="D10" s="3"/>
      <c r="E10" s="3"/>
      <c r="F10" s="6"/>
      <c r="G10" s="6"/>
      <c r="H10" s="6"/>
      <c r="I10" s="6"/>
      <c r="J10" s="6"/>
      <c r="K10" s="6"/>
      <c r="L10" s="6"/>
      <c r="M10" s="6"/>
    </row>
    <row r="11" spans="1:13">
      <c r="A11" s="1">
        <f t="shared" si="0"/>
        <v>8</v>
      </c>
      <c r="B11" s="6" t="s">
        <v>24</v>
      </c>
      <c r="C11" s="3"/>
      <c r="D11" s="3"/>
      <c r="E11" s="6"/>
      <c r="F11" s="6">
        <v>7.5</v>
      </c>
      <c r="G11" s="6"/>
      <c r="H11" s="6"/>
      <c r="I11" s="6"/>
      <c r="J11" s="6"/>
      <c r="K11" s="6"/>
      <c r="L11" s="6"/>
      <c r="M11" s="6"/>
    </row>
    <row r="12" spans="1:13">
      <c r="A12" s="1">
        <f t="shared" si="0"/>
        <v>9</v>
      </c>
      <c r="B12" s="6"/>
      <c r="C12" s="3"/>
      <c r="D12" s="6">
        <v>12.9</v>
      </c>
      <c r="E12" s="6"/>
      <c r="F12" s="6"/>
      <c r="G12" s="6"/>
      <c r="H12" s="6">
        <v>16.7</v>
      </c>
      <c r="I12" s="6"/>
      <c r="J12" s="6"/>
      <c r="K12" s="6"/>
      <c r="L12" s="6"/>
      <c r="M12" s="6"/>
    </row>
    <row r="13" spans="1:13">
      <c r="A13" s="1">
        <f t="shared" si="0"/>
        <v>10</v>
      </c>
      <c r="B13" s="6"/>
      <c r="C13" s="3"/>
      <c r="D13" s="6"/>
      <c r="E13" s="6"/>
      <c r="F13" s="6"/>
      <c r="G13" s="6"/>
      <c r="H13" s="6"/>
      <c r="I13" s="6"/>
      <c r="J13" s="6"/>
      <c r="K13" s="6"/>
      <c r="L13" s="6"/>
      <c r="M13" s="6">
        <v>12.2</v>
      </c>
    </row>
    <row r="14" spans="1:13">
      <c r="A14" s="1">
        <f t="shared" si="0"/>
        <v>11</v>
      </c>
      <c r="B14" s="6"/>
      <c r="C14" s="3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>
      <c r="A15" s="1">
        <f t="shared" si="0"/>
        <v>12</v>
      </c>
      <c r="B15" s="6"/>
      <c r="C15" s="3"/>
      <c r="D15" s="6"/>
      <c r="E15" s="6"/>
      <c r="F15" s="6"/>
      <c r="G15" s="6"/>
      <c r="H15" s="6"/>
      <c r="I15" s="6">
        <v>11.1</v>
      </c>
      <c r="J15" s="6"/>
      <c r="K15" s="6">
        <v>5.4</v>
      </c>
      <c r="L15" s="6"/>
      <c r="M15" s="6"/>
    </row>
    <row r="16" spans="1:13">
      <c r="A16" s="1">
        <f t="shared" si="0"/>
        <v>13</v>
      </c>
      <c r="B16" s="6"/>
      <c r="C16" s="6">
        <v>7.6</v>
      </c>
      <c r="D16" s="6"/>
      <c r="E16" s="6"/>
      <c r="F16" s="6"/>
      <c r="G16" s="6">
        <v>11.4</v>
      </c>
      <c r="H16" s="6"/>
      <c r="I16" s="6"/>
      <c r="J16" s="6"/>
      <c r="K16" s="6"/>
      <c r="L16" s="6"/>
      <c r="M16" s="6"/>
    </row>
    <row r="17" spans="1:13">
      <c r="A17" s="1">
        <f t="shared" si="0"/>
        <v>14</v>
      </c>
      <c r="B17" s="6"/>
      <c r="C17" s="6"/>
      <c r="D17" s="6"/>
      <c r="E17" s="6">
        <v>7.4</v>
      </c>
      <c r="F17" s="6"/>
      <c r="G17" s="6"/>
      <c r="H17" s="6"/>
      <c r="I17" s="6"/>
      <c r="J17" s="6"/>
      <c r="K17" s="6"/>
      <c r="L17" s="6"/>
      <c r="M17" s="6"/>
    </row>
    <row r="18" spans="1:13">
      <c r="A18" s="1">
        <f t="shared" si="0"/>
        <v>15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>
      <c r="A19" s="1">
        <f t="shared" si="0"/>
        <v>16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>
        <v>9</v>
      </c>
      <c r="M19" s="6"/>
    </row>
    <row r="20" spans="1:13">
      <c r="A20" s="1">
        <f t="shared" si="0"/>
        <v>17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>
      <c r="A21" s="1">
        <f t="shared" si="0"/>
        <v>18</v>
      </c>
      <c r="B21" s="6"/>
      <c r="C21" s="10"/>
      <c r="D21" s="6"/>
      <c r="E21" s="6"/>
      <c r="F21" s="6"/>
      <c r="G21" s="6"/>
      <c r="H21" s="6"/>
      <c r="I21" s="6"/>
      <c r="J21" s="6">
        <v>11.9</v>
      </c>
      <c r="K21" s="6"/>
      <c r="L21" s="6"/>
      <c r="M21" s="6"/>
    </row>
    <row r="22" spans="1:13">
      <c r="A22" s="1">
        <f t="shared" si="0"/>
        <v>19</v>
      </c>
      <c r="B22" s="6"/>
      <c r="C22" s="6"/>
      <c r="D22" s="6"/>
      <c r="E22" s="6"/>
      <c r="F22" s="6"/>
      <c r="G22" s="6"/>
      <c r="H22" s="6">
        <v>11.7</v>
      </c>
      <c r="I22" s="6"/>
      <c r="J22" s="6"/>
      <c r="K22" s="6"/>
      <c r="L22" s="6"/>
      <c r="M22" s="6"/>
    </row>
    <row r="23" spans="1:13">
      <c r="A23" s="1">
        <f t="shared" si="0"/>
        <v>20</v>
      </c>
      <c r="B23" s="6">
        <v>8.1</v>
      </c>
      <c r="C23" s="6"/>
      <c r="D23" s="6"/>
      <c r="E23" s="6"/>
      <c r="F23" s="6">
        <v>6.2</v>
      </c>
      <c r="G23" s="6"/>
      <c r="H23" s="6"/>
      <c r="I23" s="6"/>
      <c r="J23" s="6"/>
      <c r="K23" s="6"/>
      <c r="L23" s="6"/>
      <c r="M23" s="6"/>
    </row>
    <row r="24" spans="1:13">
      <c r="A24" s="1">
        <f t="shared" si="0"/>
        <v>21</v>
      </c>
      <c r="B24" s="6"/>
      <c r="C24" s="6"/>
      <c r="D24" s="6">
        <v>2.7</v>
      </c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1">
        <f t="shared" si="0"/>
        <v>22</v>
      </c>
      <c r="B25" s="3"/>
      <c r="C25" s="6"/>
      <c r="D25" s="3"/>
      <c r="E25" s="6"/>
      <c r="F25" s="6"/>
      <c r="G25" s="6"/>
      <c r="H25" s="6"/>
      <c r="I25" s="6"/>
      <c r="J25" s="6"/>
      <c r="K25" s="6"/>
      <c r="L25" s="6"/>
      <c r="M25" s="6">
        <v>14</v>
      </c>
    </row>
    <row r="26" spans="1:13">
      <c r="A26" s="1">
        <f t="shared" si="0"/>
        <v>23</v>
      </c>
      <c r="B26" s="3"/>
      <c r="C26" s="6"/>
      <c r="D26" s="3"/>
      <c r="E26" s="6"/>
      <c r="F26" s="6"/>
      <c r="G26" s="6"/>
      <c r="H26" s="6"/>
      <c r="I26" s="6"/>
      <c r="J26" s="6"/>
      <c r="K26" s="6">
        <v>13.5</v>
      </c>
      <c r="L26" s="6"/>
      <c r="M26" s="6"/>
    </row>
    <row r="27" spans="1:13">
      <c r="A27" s="1">
        <f t="shared" si="0"/>
        <v>24</v>
      </c>
      <c r="B27" s="3"/>
      <c r="C27" s="6"/>
      <c r="D27" s="3"/>
      <c r="E27" s="6"/>
      <c r="F27" s="6"/>
      <c r="G27" s="6"/>
      <c r="H27" s="6"/>
      <c r="I27" s="6">
        <v>17.100000000000001</v>
      </c>
      <c r="J27" s="6"/>
      <c r="K27" s="6"/>
      <c r="L27" s="6"/>
      <c r="M27" s="6"/>
    </row>
    <row r="28" spans="1:13">
      <c r="A28" s="1">
        <f t="shared" si="0"/>
        <v>25</v>
      </c>
      <c r="B28" s="3"/>
      <c r="C28" s="6">
        <v>7.1</v>
      </c>
      <c r="D28" s="3"/>
      <c r="E28" s="6"/>
      <c r="F28" s="6"/>
      <c r="G28" s="6">
        <v>13.4</v>
      </c>
      <c r="H28" s="6"/>
      <c r="I28" s="6"/>
      <c r="J28" s="6"/>
      <c r="K28" s="6"/>
      <c r="L28" s="6"/>
      <c r="M28" s="6"/>
    </row>
    <row r="29" spans="1:13">
      <c r="A29" s="1">
        <f t="shared" si="0"/>
        <v>26</v>
      </c>
      <c r="B29" s="3"/>
      <c r="C29" s="3"/>
      <c r="D29" s="3"/>
      <c r="E29" s="6">
        <v>8.1999999999999993</v>
      </c>
      <c r="F29" s="6"/>
      <c r="G29" s="6">
        <v>18</v>
      </c>
      <c r="H29" s="6"/>
      <c r="I29" s="6"/>
      <c r="J29" s="6"/>
      <c r="K29" s="6"/>
      <c r="L29" s="6"/>
      <c r="M29" s="6"/>
    </row>
    <row r="30" spans="1:13">
      <c r="A30" s="1">
        <f t="shared" si="0"/>
        <v>27</v>
      </c>
      <c r="B30" s="3"/>
      <c r="C30" s="3"/>
      <c r="D30" s="3"/>
      <c r="E30" s="6"/>
      <c r="F30" s="6"/>
      <c r="G30" s="6"/>
      <c r="H30" s="6"/>
      <c r="I30" s="6"/>
      <c r="J30" s="6"/>
      <c r="K30" s="6"/>
      <c r="L30" s="6"/>
      <c r="M30" s="6"/>
    </row>
    <row r="31" spans="1:13">
      <c r="A31" s="1">
        <f t="shared" si="0"/>
        <v>28</v>
      </c>
      <c r="B31" s="3"/>
      <c r="C31" s="3"/>
      <c r="D31" s="3"/>
      <c r="E31" s="3"/>
      <c r="F31" s="6"/>
      <c r="G31" s="6"/>
      <c r="H31" s="6"/>
      <c r="I31" s="6"/>
      <c r="J31" s="6"/>
      <c r="K31" s="6"/>
      <c r="L31" s="6">
        <v>6.8</v>
      </c>
      <c r="M31" s="6"/>
    </row>
    <row r="32" spans="1:13">
      <c r="A32" s="1">
        <f t="shared" si="0"/>
        <v>29</v>
      </c>
      <c r="B32" s="3"/>
      <c r="C32" s="3"/>
      <c r="D32" s="4"/>
      <c r="E32" s="3"/>
      <c r="F32" s="6"/>
      <c r="G32" s="6"/>
      <c r="H32" s="6"/>
      <c r="I32" s="6"/>
      <c r="J32" s="6">
        <v>15.1</v>
      </c>
      <c r="K32" s="6"/>
      <c r="L32" s="6"/>
      <c r="M32" s="6"/>
    </row>
    <row r="33" spans="1:14">
      <c r="A33" s="1">
        <f t="shared" si="0"/>
        <v>30</v>
      </c>
      <c r="B33" s="3"/>
      <c r="C33" s="3"/>
      <c r="D33" s="3"/>
      <c r="E33" s="3"/>
      <c r="F33" s="6"/>
      <c r="G33" s="6"/>
      <c r="H33" s="6"/>
      <c r="I33" s="6"/>
      <c r="J33" s="6"/>
      <c r="K33" s="6"/>
      <c r="L33" s="6"/>
      <c r="M33" s="6"/>
    </row>
    <row r="34" spans="1:14">
      <c r="A34" s="1">
        <f t="shared" si="0"/>
        <v>31</v>
      </c>
      <c r="B34" s="3"/>
      <c r="C34" s="3"/>
      <c r="D34" s="3"/>
      <c r="E34" s="3"/>
      <c r="F34" s="6"/>
      <c r="G34" s="6"/>
      <c r="H34" s="6">
        <v>13</v>
      </c>
      <c r="I34" s="6"/>
      <c r="J34" s="6"/>
      <c r="K34" s="6"/>
      <c r="L34" s="6"/>
      <c r="M34" s="6"/>
    </row>
    <row r="35" spans="1:14">
      <c r="A35" s="1" t="s">
        <v>2</v>
      </c>
      <c r="B35" s="5">
        <f>MAX(B4:B34)</f>
        <v>8.1</v>
      </c>
      <c r="C35" s="5">
        <f t="shared" ref="C35:M35" si="1">MAX(C4:C34)</f>
        <v>18.2</v>
      </c>
      <c r="D35" s="5">
        <f>MAX(D4:D34)</f>
        <v>12.9</v>
      </c>
      <c r="E35" s="5">
        <f t="shared" si="1"/>
        <v>9.1</v>
      </c>
      <c r="F35" s="5">
        <f>MAX(F4:F34)</f>
        <v>7.5</v>
      </c>
      <c r="G35" s="5">
        <f t="shared" si="1"/>
        <v>18</v>
      </c>
      <c r="H35" s="5">
        <f>MAX(H4:H34)</f>
        <v>16.7</v>
      </c>
      <c r="I35" s="5">
        <f>MAX(I4:I34)</f>
        <v>17.100000000000001</v>
      </c>
      <c r="J35" s="5">
        <f t="shared" si="1"/>
        <v>15.1</v>
      </c>
      <c r="K35" s="5">
        <f>MAX(K4:K34)</f>
        <v>13.5</v>
      </c>
      <c r="L35" s="5">
        <f>MAX(L4:L34)</f>
        <v>9.1999999999999993</v>
      </c>
      <c r="M35" s="5">
        <f t="shared" si="1"/>
        <v>14</v>
      </c>
    </row>
    <row r="37" spans="1:14">
      <c r="A37" s="1" t="s">
        <v>3</v>
      </c>
      <c r="B37" s="1">
        <f>MAX(B4:M34)</f>
        <v>18.2</v>
      </c>
      <c r="D37" s="1" t="s">
        <v>4</v>
      </c>
      <c r="E37" s="5">
        <f>AVERAGE(B4:M34)</f>
        <v>10.874999999999998</v>
      </c>
      <c r="G37" s="1" t="s">
        <v>5</v>
      </c>
      <c r="H37" s="5">
        <f>STDEV(B4:M34)</f>
        <v>4.0297619633771742</v>
      </c>
      <c r="J37" s="1" t="s">
        <v>6</v>
      </c>
      <c r="K37" s="1">
        <f>COUNT(B4:M34)</f>
        <v>28</v>
      </c>
      <c r="M37" s="1" t="s">
        <v>18</v>
      </c>
      <c r="N37" s="5">
        <f xml:space="preserve"> K37/365*100</f>
        <v>7.6712328767123292</v>
      </c>
    </row>
    <row r="39" spans="1:14">
      <c r="C39" s="1" t="s">
        <v>15</v>
      </c>
      <c r="D39" s="5">
        <f xml:space="preserve"> COUNT(B4:D34)/7*100</f>
        <v>85.714285714285708</v>
      </c>
      <c r="F39" s="1" t="s">
        <v>17</v>
      </c>
      <c r="G39" s="5">
        <f>COUNT(E4:G34)/8*100</f>
        <v>100</v>
      </c>
      <c r="I39" s="1" t="s">
        <v>16</v>
      </c>
      <c r="J39" s="5">
        <f xml:space="preserve"> COUNT(H4:J34)/8*100</f>
        <v>87.5</v>
      </c>
      <c r="L39" s="1" t="s">
        <v>19</v>
      </c>
      <c r="M39" s="5">
        <f>COUNT(K4:M34)/7*100</f>
        <v>100</v>
      </c>
    </row>
    <row r="41" spans="1:14">
      <c r="A41" s="1" t="s">
        <v>22</v>
      </c>
      <c r="C41" s="7">
        <f>PERCENTILE(B4:M34,0.98)</f>
        <v>18.091999999999999</v>
      </c>
    </row>
    <row r="42" spans="1:14">
      <c r="A42" s="1" t="s">
        <v>21</v>
      </c>
      <c r="B42" s="6">
        <f>COUNT(B4:B34)/2*100</f>
        <v>50</v>
      </c>
      <c r="C42" s="6">
        <f>COUNT(C4:C34)/3*100</f>
        <v>100</v>
      </c>
      <c r="D42" s="6">
        <f>COUNT(D4:D34)/2*100</f>
        <v>100</v>
      </c>
      <c r="E42" s="6">
        <f>COUNT(E4:E34)/3*100</f>
        <v>100</v>
      </c>
      <c r="F42" s="6">
        <f>COUNT(F4:F34)/2*100</f>
        <v>100</v>
      </c>
      <c r="G42" s="6">
        <f>COUNT(G4:G34)/3*100</f>
        <v>100</v>
      </c>
      <c r="H42" s="6">
        <f>COUNT(H4:H34)/3*100</f>
        <v>100</v>
      </c>
      <c r="I42" s="6">
        <f>COUNT(I4:I34)/2*100</f>
        <v>100</v>
      </c>
      <c r="J42" s="6">
        <f>COUNT(J4:J34)/3*100</f>
        <v>66.666666666666657</v>
      </c>
      <c r="K42" s="6">
        <f>COUNT(K4:K34)/2*100</f>
        <v>100</v>
      </c>
      <c r="L42" s="6">
        <f>COUNT(L4:L34)/3*100</f>
        <v>100</v>
      </c>
      <c r="M42" s="6">
        <f>COUNT(M4:M34)/2*100</f>
        <v>100</v>
      </c>
    </row>
  </sheetData>
  <phoneticPr fontId="0" type="noConversion"/>
  <pageMargins left="0.5" right="0.5" top="0.5" bottom="0.5" header="0.5" footer="0.5"/>
  <pageSetup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N42"/>
  <sheetViews>
    <sheetView workbookViewId="0">
      <pane xSplit="1" ySplit="3" topLeftCell="B4" activePane="bottomRight" state="frozen"/>
      <selection activeCell="B4" sqref="B4:M34"/>
      <selection pane="topRight" activeCell="B4" sqref="B4:M34"/>
      <selection pane="bottomLeft" activeCell="B4" sqref="B4:M34"/>
      <selection pane="bottomRight" activeCell="G6" sqref="G6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14</v>
      </c>
    </row>
    <row r="2" spans="1:13">
      <c r="E2" s="1" t="s">
        <v>1</v>
      </c>
    </row>
    <row r="3" spans="1:13">
      <c r="B3" s="2">
        <v>40179</v>
      </c>
      <c r="C3" s="2">
        <v>40218</v>
      </c>
      <c r="D3" s="2">
        <v>40238</v>
      </c>
      <c r="E3" s="2">
        <v>40269</v>
      </c>
      <c r="F3" s="2">
        <v>40299</v>
      </c>
      <c r="G3" s="2">
        <v>40330</v>
      </c>
      <c r="H3" s="2">
        <v>40360</v>
      </c>
      <c r="I3" s="2">
        <v>40391</v>
      </c>
      <c r="J3" s="2">
        <v>40422</v>
      </c>
      <c r="K3" s="2">
        <v>40452</v>
      </c>
      <c r="L3" s="2">
        <v>40483</v>
      </c>
      <c r="M3" s="2">
        <v>40513</v>
      </c>
    </row>
    <row r="4" spans="1:13">
      <c r="A4" s="1">
        <v>1</v>
      </c>
      <c r="B4" s="3"/>
      <c r="C4" s="6">
        <v>16.7</v>
      </c>
      <c r="D4" s="3"/>
      <c r="E4" s="3"/>
      <c r="F4" s="6"/>
      <c r="G4" s="6" t="s">
        <v>24</v>
      </c>
      <c r="H4" s="6">
        <v>4.4000000000000004</v>
      </c>
      <c r="I4" s="6"/>
      <c r="J4" s="6"/>
      <c r="K4" s="6"/>
      <c r="L4" s="6">
        <v>4.8</v>
      </c>
      <c r="M4" s="6">
        <v>5.8</v>
      </c>
    </row>
    <row r="5" spans="1:13">
      <c r="A5" s="1">
        <f t="shared" ref="A5:A34" si="0">+A4+1</f>
        <v>2</v>
      </c>
      <c r="B5" s="6">
        <v>8.3000000000000007</v>
      </c>
      <c r="C5" s="6"/>
      <c r="D5" s="6"/>
      <c r="E5" s="6">
        <v>9</v>
      </c>
      <c r="F5" s="6">
        <v>12.1</v>
      </c>
      <c r="G5" s="6"/>
      <c r="H5" s="6"/>
      <c r="I5" s="6"/>
      <c r="J5" s="6">
        <v>6.8</v>
      </c>
      <c r="K5" s="6">
        <v>10.199999999999999</v>
      </c>
      <c r="L5" s="6"/>
      <c r="M5" s="6"/>
    </row>
    <row r="6" spans="1:13">
      <c r="A6" s="1">
        <f t="shared" si="0"/>
        <v>3</v>
      </c>
      <c r="B6" s="6"/>
      <c r="C6" s="10"/>
      <c r="D6" s="6">
        <v>6.7</v>
      </c>
      <c r="E6" s="10"/>
      <c r="F6" s="6"/>
      <c r="G6" s="6">
        <v>3.8</v>
      </c>
      <c r="H6" s="6"/>
      <c r="I6" s="6">
        <v>16.5</v>
      </c>
      <c r="J6" s="6"/>
      <c r="K6" s="6"/>
      <c r="L6" s="6"/>
      <c r="M6" s="6"/>
    </row>
    <row r="7" spans="1:13">
      <c r="A7" s="1">
        <f t="shared" si="0"/>
        <v>4</v>
      </c>
      <c r="B7" s="6"/>
      <c r="C7" s="6">
        <v>9.1999999999999993</v>
      </c>
      <c r="D7" s="6"/>
      <c r="E7" s="10"/>
      <c r="F7" s="6"/>
      <c r="G7" s="6" t="s">
        <v>24</v>
      </c>
      <c r="H7" s="6">
        <v>9.1999999999999993</v>
      </c>
      <c r="I7" s="6"/>
      <c r="J7" s="6"/>
      <c r="K7" s="6"/>
      <c r="L7" s="6">
        <v>4.8</v>
      </c>
      <c r="M7" s="6">
        <v>7.3</v>
      </c>
    </row>
    <row r="8" spans="1:13">
      <c r="A8" s="1">
        <f t="shared" si="0"/>
        <v>5</v>
      </c>
      <c r="B8" s="6">
        <v>10.9</v>
      </c>
      <c r="C8" s="3"/>
      <c r="D8" s="6"/>
      <c r="E8" s="6">
        <v>8.3000000000000007</v>
      </c>
      <c r="F8" s="6" t="s">
        <v>34</v>
      </c>
      <c r="G8" s="6" t="s">
        <v>24</v>
      </c>
      <c r="H8" s="6"/>
      <c r="I8" s="6"/>
      <c r="J8" s="6">
        <v>12.2</v>
      </c>
      <c r="K8" s="6">
        <v>7.4</v>
      </c>
      <c r="L8" s="6"/>
      <c r="M8" s="6"/>
    </row>
    <row r="9" spans="1:13">
      <c r="A9" s="1">
        <f t="shared" si="0"/>
        <v>6</v>
      </c>
      <c r="B9" s="3"/>
      <c r="C9" s="3"/>
      <c r="D9" s="6">
        <v>15.8</v>
      </c>
      <c r="E9" s="6"/>
      <c r="F9" s="6"/>
      <c r="G9" s="6"/>
      <c r="H9" s="6"/>
      <c r="I9" s="6">
        <v>6.5</v>
      </c>
      <c r="J9" s="6"/>
      <c r="K9" s="6"/>
      <c r="L9" s="6"/>
      <c r="M9" s="6"/>
    </row>
    <row r="10" spans="1:13">
      <c r="A10" s="1">
        <f t="shared" si="0"/>
        <v>7</v>
      </c>
      <c r="B10" s="4"/>
      <c r="C10" s="6">
        <v>10</v>
      </c>
      <c r="D10" s="3"/>
      <c r="E10" s="4"/>
      <c r="F10" s="6"/>
      <c r="G10" s="6"/>
      <c r="H10" s="6">
        <v>8.5</v>
      </c>
      <c r="I10" s="6"/>
      <c r="J10" s="6"/>
      <c r="K10" s="6"/>
      <c r="L10" s="6">
        <v>7</v>
      </c>
      <c r="M10" s="6">
        <v>8.9</v>
      </c>
    </row>
    <row r="11" spans="1:13">
      <c r="A11" s="1">
        <f t="shared" si="0"/>
        <v>8</v>
      </c>
      <c r="B11" s="6">
        <v>4.5</v>
      </c>
      <c r="C11" s="3"/>
      <c r="D11" s="3"/>
      <c r="E11" s="6">
        <v>6</v>
      </c>
      <c r="F11" s="6">
        <v>7.1</v>
      </c>
      <c r="G11" s="6">
        <v>10.199999999999999</v>
      </c>
      <c r="H11" s="6"/>
      <c r="I11" s="6"/>
      <c r="J11" s="6">
        <v>5.6</v>
      </c>
      <c r="K11" s="6">
        <v>17.3</v>
      </c>
      <c r="L11" s="6"/>
      <c r="M11" s="6"/>
    </row>
    <row r="12" spans="1:13">
      <c r="A12" s="1">
        <f t="shared" si="0"/>
        <v>9</v>
      </c>
      <c r="B12" s="6"/>
      <c r="C12" s="3"/>
      <c r="D12" s="6">
        <v>9.4</v>
      </c>
      <c r="E12" s="6"/>
      <c r="F12" s="6"/>
      <c r="G12" s="6">
        <v>17.5</v>
      </c>
      <c r="H12" s="6"/>
      <c r="I12" s="6">
        <v>4.2</v>
      </c>
      <c r="J12" s="6"/>
      <c r="K12" s="6"/>
      <c r="L12" s="6"/>
      <c r="M12" s="6"/>
    </row>
    <row r="13" spans="1:13">
      <c r="A13" s="1">
        <f t="shared" si="0"/>
        <v>10</v>
      </c>
      <c r="B13" s="6"/>
      <c r="C13" s="6">
        <v>7.7</v>
      </c>
      <c r="D13" s="6"/>
      <c r="E13" s="6"/>
      <c r="F13" s="6"/>
      <c r="G13" s="6">
        <v>12</v>
      </c>
      <c r="H13" s="6">
        <v>0.9</v>
      </c>
      <c r="I13" s="6"/>
      <c r="J13" s="6"/>
      <c r="K13" s="6"/>
      <c r="L13" s="6">
        <v>13.5</v>
      </c>
      <c r="M13" s="6">
        <v>10.5</v>
      </c>
    </row>
    <row r="14" spans="1:13">
      <c r="A14" s="1">
        <f t="shared" si="0"/>
        <v>11</v>
      </c>
      <c r="B14" s="6">
        <v>8</v>
      </c>
      <c r="C14" s="3"/>
      <c r="D14" s="6"/>
      <c r="E14" s="6">
        <v>9</v>
      </c>
      <c r="F14" s="6" t="s">
        <v>34</v>
      </c>
      <c r="G14" s="6"/>
      <c r="H14" s="6"/>
      <c r="I14" s="6"/>
      <c r="J14" s="6">
        <v>3.2</v>
      </c>
      <c r="K14" s="6">
        <v>9.6</v>
      </c>
      <c r="L14" s="6"/>
      <c r="M14" s="6"/>
    </row>
    <row r="15" spans="1:13">
      <c r="A15" s="1">
        <f t="shared" si="0"/>
        <v>12</v>
      </c>
      <c r="B15" s="6"/>
      <c r="C15" s="4"/>
      <c r="D15" s="6">
        <v>4.8</v>
      </c>
      <c r="E15" s="6"/>
      <c r="F15" s="6"/>
      <c r="G15" s="6"/>
      <c r="H15" s="6"/>
      <c r="I15" s="6">
        <v>11.1</v>
      </c>
      <c r="J15" s="6"/>
      <c r="K15" s="6"/>
      <c r="L15" s="6"/>
      <c r="M15" s="6"/>
    </row>
    <row r="16" spans="1:13">
      <c r="A16" s="1">
        <f t="shared" si="0"/>
        <v>13</v>
      </c>
      <c r="B16" s="10"/>
      <c r="C16" s="6">
        <v>5.5</v>
      </c>
      <c r="D16" s="6"/>
      <c r="E16" s="6"/>
      <c r="F16" s="6"/>
      <c r="G16" s="6" t="s">
        <v>24</v>
      </c>
      <c r="H16" s="6">
        <v>14.2</v>
      </c>
      <c r="I16" s="6"/>
      <c r="J16" s="6"/>
      <c r="K16" s="6"/>
      <c r="L16" s="6">
        <v>9</v>
      </c>
      <c r="M16" s="6">
        <v>3.6</v>
      </c>
    </row>
    <row r="17" spans="1:13">
      <c r="A17" s="1">
        <f t="shared" si="0"/>
        <v>14</v>
      </c>
      <c r="B17" s="6">
        <v>24</v>
      </c>
      <c r="C17" s="6"/>
      <c r="D17" s="6"/>
      <c r="E17" s="6">
        <v>7.1</v>
      </c>
      <c r="F17" s="6">
        <v>8.6</v>
      </c>
      <c r="G17" s="6"/>
      <c r="H17" s="6"/>
      <c r="I17" s="6"/>
      <c r="J17" s="6">
        <v>12.4</v>
      </c>
      <c r="K17" s="6">
        <v>9.4</v>
      </c>
      <c r="L17" s="6"/>
      <c r="M17" s="6"/>
    </row>
    <row r="18" spans="1:13">
      <c r="A18" s="1">
        <f t="shared" si="0"/>
        <v>15</v>
      </c>
      <c r="B18" s="6"/>
      <c r="C18" s="6"/>
      <c r="D18" s="6">
        <v>6</v>
      </c>
      <c r="E18" s="6"/>
      <c r="F18" s="6">
        <v>5.7</v>
      </c>
      <c r="G18" s="6"/>
      <c r="H18" s="6"/>
      <c r="I18" s="6">
        <v>6.6</v>
      </c>
      <c r="J18" s="6"/>
      <c r="K18" s="6"/>
      <c r="L18" s="6"/>
      <c r="M18" s="6"/>
    </row>
    <row r="19" spans="1:13">
      <c r="A19" s="1">
        <f t="shared" si="0"/>
        <v>16</v>
      </c>
      <c r="B19" s="6"/>
      <c r="C19" s="6">
        <v>1.2</v>
      </c>
      <c r="D19" s="6"/>
      <c r="E19" s="6"/>
      <c r="F19" s="6">
        <v>5.8</v>
      </c>
      <c r="G19" s="6" t="s">
        <v>24</v>
      </c>
      <c r="H19" s="6" t="s">
        <v>24</v>
      </c>
      <c r="I19" s="6"/>
      <c r="J19" s="6"/>
      <c r="K19" s="6"/>
      <c r="L19" s="6">
        <v>7.5</v>
      </c>
      <c r="M19" s="6">
        <v>12.1</v>
      </c>
    </row>
    <row r="20" spans="1:13">
      <c r="A20" s="1">
        <f t="shared" si="0"/>
        <v>17</v>
      </c>
      <c r="B20" s="6">
        <v>8.4</v>
      </c>
      <c r="C20" s="6"/>
      <c r="D20" s="6"/>
      <c r="E20" s="6">
        <v>14.6</v>
      </c>
      <c r="F20" s="6">
        <v>6.1</v>
      </c>
      <c r="G20" s="6">
        <v>7.5</v>
      </c>
      <c r="H20" s="6"/>
      <c r="I20" s="6"/>
      <c r="J20" s="6">
        <v>8</v>
      </c>
      <c r="K20" s="6">
        <v>14.2</v>
      </c>
      <c r="L20" s="6"/>
      <c r="M20" s="6"/>
    </row>
    <row r="21" spans="1:13">
      <c r="A21" s="1">
        <f t="shared" si="0"/>
        <v>18</v>
      </c>
      <c r="B21" s="6"/>
      <c r="C21" s="6"/>
      <c r="D21" s="6">
        <v>10.8</v>
      </c>
      <c r="E21" s="6"/>
      <c r="F21" s="6"/>
      <c r="G21" s="6">
        <v>8.5</v>
      </c>
      <c r="H21" s="6"/>
      <c r="I21" s="6">
        <v>5.5</v>
      </c>
      <c r="J21" s="6"/>
      <c r="K21" s="6"/>
      <c r="L21" s="6"/>
      <c r="M21" s="6"/>
    </row>
    <row r="22" spans="1:13">
      <c r="A22" s="1">
        <f t="shared" si="0"/>
        <v>19</v>
      </c>
      <c r="B22" s="6"/>
      <c r="C22" s="6">
        <v>18.8</v>
      </c>
      <c r="D22" s="6"/>
      <c r="E22" s="6"/>
      <c r="F22" s="6"/>
      <c r="G22" s="6" t="s">
        <v>24</v>
      </c>
      <c r="H22" s="6">
        <v>8.6999999999999993</v>
      </c>
      <c r="I22" s="6"/>
      <c r="J22" s="6"/>
      <c r="K22" s="6"/>
      <c r="L22" s="6">
        <v>10.3</v>
      </c>
      <c r="M22" s="6">
        <v>9.8000000000000007</v>
      </c>
    </row>
    <row r="23" spans="1:13">
      <c r="A23" s="1">
        <f t="shared" si="0"/>
        <v>20</v>
      </c>
      <c r="B23" s="6">
        <v>7.7</v>
      </c>
      <c r="C23" s="6"/>
      <c r="D23" s="6"/>
      <c r="E23" s="6">
        <v>10.4</v>
      </c>
      <c r="F23" s="6">
        <v>5.2</v>
      </c>
      <c r="G23" s="6"/>
      <c r="H23" s="6">
        <v>7.4</v>
      </c>
      <c r="I23" s="6"/>
      <c r="J23" s="6">
        <v>12.2</v>
      </c>
      <c r="K23" s="6">
        <v>11.7</v>
      </c>
      <c r="L23" s="6"/>
      <c r="M23" s="6"/>
    </row>
    <row r="24" spans="1:13">
      <c r="A24" s="1">
        <f t="shared" si="0"/>
        <v>21</v>
      </c>
      <c r="B24" s="6"/>
      <c r="C24" s="6"/>
      <c r="D24" s="6">
        <v>2.9</v>
      </c>
      <c r="E24" s="10"/>
      <c r="F24" s="6"/>
      <c r="G24" s="6">
        <v>13.2</v>
      </c>
      <c r="H24" s="6"/>
      <c r="I24" s="6">
        <v>3</v>
      </c>
      <c r="J24" s="6"/>
      <c r="K24" s="6"/>
      <c r="L24" s="6"/>
      <c r="M24" s="6"/>
    </row>
    <row r="25" spans="1:13">
      <c r="A25" s="1">
        <f t="shared" si="0"/>
        <v>22</v>
      </c>
      <c r="B25" s="6"/>
      <c r="C25" s="6">
        <v>6.7</v>
      </c>
      <c r="D25" s="6"/>
      <c r="E25" s="6"/>
      <c r="F25" s="6"/>
      <c r="G25" s="6">
        <v>13.6</v>
      </c>
      <c r="H25" s="6">
        <v>9.5</v>
      </c>
      <c r="I25" s="6"/>
      <c r="J25" s="6"/>
      <c r="K25" s="6"/>
      <c r="L25" s="6">
        <v>5.3</v>
      </c>
      <c r="M25" s="6">
        <v>12.2</v>
      </c>
    </row>
    <row r="26" spans="1:13">
      <c r="A26" s="1">
        <f t="shared" si="0"/>
        <v>23</v>
      </c>
      <c r="B26" s="6">
        <v>11.7</v>
      </c>
      <c r="C26" s="6"/>
      <c r="D26" s="6"/>
      <c r="E26" s="6">
        <v>10</v>
      </c>
      <c r="F26" s="6">
        <v>6.6</v>
      </c>
      <c r="G26" s="6">
        <v>5.5</v>
      </c>
      <c r="H26" s="6"/>
      <c r="I26" s="6"/>
      <c r="J26" s="6">
        <v>8.4</v>
      </c>
      <c r="K26" s="6">
        <v>12</v>
      </c>
      <c r="L26" s="6"/>
      <c r="M26" s="6"/>
    </row>
    <row r="27" spans="1:13">
      <c r="A27" s="1">
        <f t="shared" si="0"/>
        <v>24</v>
      </c>
      <c r="B27" s="6"/>
      <c r="C27" s="10"/>
      <c r="D27" s="6">
        <v>8.4</v>
      </c>
      <c r="E27" s="6"/>
      <c r="F27" s="6"/>
      <c r="G27" s="6"/>
      <c r="H27" s="6"/>
      <c r="I27" s="6">
        <v>10.199999999999999</v>
      </c>
      <c r="J27" s="6"/>
      <c r="K27" s="6"/>
      <c r="L27" s="6"/>
      <c r="M27" s="6"/>
    </row>
    <row r="28" spans="1:13">
      <c r="A28" s="1">
        <f t="shared" si="0"/>
        <v>25</v>
      </c>
      <c r="B28" s="6"/>
      <c r="C28" s="6">
        <v>7.3</v>
      </c>
      <c r="D28" s="6"/>
      <c r="E28" s="10"/>
      <c r="F28" s="6"/>
      <c r="G28" s="6">
        <v>9.6999999999999993</v>
      </c>
      <c r="H28" s="6">
        <v>6.7</v>
      </c>
      <c r="I28" s="6"/>
      <c r="J28" s="6"/>
      <c r="K28" s="6"/>
      <c r="L28" s="6">
        <v>4.2</v>
      </c>
      <c r="M28" s="6">
        <v>10.3</v>
      </c>
    </row>
    <row r="29" spans="1:13">
      <c r="A29" s="1">
        <f t="shared" si="0"/>
        <v>26</v>
      </c>
      <c r="B29" s="6">
        <v>7.1</v>
      </c>
      <c r="C29" s="6"/>
      <c r="D29" s="6"/>
      <c r="E29" s="6">
        <v>7</v>
      </c>
      <c r="F29" s="6">
        <v>13.5</v>
      </c>
      <c r="G29" s="6"/>
      <c r="H29" s="6"/>
      <c r="I29" s="6"/>
      <c r="J29" s="6">
        <v>7.7</v>
      </c>
      <c r="K29" s="6">
        <v>4.8</v>
      </c>
      <c r="L29" s="6"/>
      <c r="M29" s="6">
        <v>6.3</v>
      </c>
    </row>
    <row r="30" spans="1:13">
      <c r="A30" s="1">
        <f t="shared" si="0"/>
        <v>27</v>
      </c>
      <c r="B30" s="6"/>
      <c r="C30" s="6"/>
      <c r="D30" s="6">
        <v>7.3</v>
      </c>
      <c r="E30" s="6"/>
      <c r="F30" s="6"/>
      <c r="G30" s="6"/>
      <c r="H30" s="6"/>
      <c r="I30" s="6">
        <v>12.5</v>
      </c>
      <c r="J30" s="6"/>
      <c r="K30" s="6"/>
      <c r="L30" s="6"/>
      <c r="M30" s="6"/>
    </row>
    <row r="31" spans="1:13">
      <c r="A31" s="1">
        <f t="shared" si="0"/>
        <v>28</v>
      </c>
      <c r="B31" s="6"/>
      <c r="C31" s="11" t="s">
        <v>24</v>
      </c>
      <c r="D31" s="6"/>
      <c r="E31" s="10"/>
      <c r="F31" s="6"/>
      <c r="G31" s="6" t="s">
        <v>24</v>
      </c>
      <c r="H31" s="6">
        <v>7.5</v>
      </c>
      <c r="I31" s="6"/>
      <c r="J31" s="6"/>
      <c r="K31" s="6"/>
      <c r="L31" s="6">
        <v>8.8000000000000007</v>
      </c>
      <c r="M31" s="6"/>
    </row>
    <row r="32" spans="1:13">
      <c r="A32" s="1">
        <f t="shared" si="0"/>
        <v>29</v>
      </c>
      <c r="B32" s="6">
        <v>5.6</v>
      </c>
      <c r="C32" s="3"/>
      <c r="D32" s="6"/>
      <c r="E32" s="6">
        <v>7.3</v>
      </c>
      <c r="F32" s="6" t="s">
        <v>24</v>
      </c>
      <c r="G32" s="6">
        <v>5.3</v>
      </c>
      <c r="H32" s="6"/>
      <c r="I32" s="6"/>
      <c r="J32" s="6">
        <v>13.7</v>
      </c>
      <c r="K32" s="6">
        <v>8.1999999999999993</v>
      </c>
      <c r="L32" s="6"/>
      <c r="M32" s="6"/>
    </row>
    <row r="33" spans="1:14">
      <c r="A33" s="1">
        <f t="shared" si="0"/>
        <v>30</v>
      </c>
      <c r="B33" s="3"/>
      <c r="C33" s="3"/>
      <c r="D33" s="6">
        <v>8.6</v>
      </c>
      <c r="E33" s="6"/>
      <c r="F33" s="6"/>
      <c r="G33" s="6"/>
      <c r="H33" s="6"/>
      <c r="I33" s="6">
        <v>4.0999999999999996</v>
      </c>
      <c r="J33" s="6"/>
      <c r="K33" s="6"/>
      <c r="L33" s="6"/>
      <c r="M33" s="6"/>
    </row>
    <row r="34" spans="1:14">
      <c r="A34" s="1">
        <f t="shared" si="0"/>
        <v>31</v>
      </c>
      <c r="B34" s="4"/>
      <c r="C34" s="3"/>
      <c r="D34" s="3"/>
      <c r="E34" s="4"/>
      <c r="F34" s="6"/>
      <c r="G34" s="6"/>
      <c r="H34" s="6">
        <v>9.9</v>
      </c>
      <c r="I34" s="6"/>
      <c r="J34" s="6"/>
      <c r="K34" s="6"/>
      <c r="L34" s="6"/>
      <c r="M34" s="6">
        <v>5.4</v>
      </c>
    </row>
    <row r="35" spans="1:14">
      <c r="A35" s="1" t="s">
        <v>2</v>
      </c>
      <c r="B35" s="5">
        <f t="shared" ref="B35:G35" si="1">MAX(B4:B34)</f>
        <v>24</v>
      </c>
      <c r="C35" s="5">
        <f t="shared" si="1"/>
        <v>18.8</v>
      </c>
      <c r="D35" s="5">
        <f t="shared" si="1"/>
        <v>15.8</v>
      </c>
      <c r="E35" s="5">
        <f t="shared" si="1"/>
        <v>14.6</v>
      </c>
      <c r="F35" s="5">
        <f t="shared" si="1"/>
        <v>13.5</v>
      </c>
      <c r="G35" s="5">
        <f t="shared" si="1"/>
        <v>17.5</v>
      </c>
      <c r="H35" s="5">
        <f>MAX(H4:H33)</f>
        <v>14.2</v>
      </c>
      <c r="I35" s="5">
        <f>MAX(I4:I34)</f>
        <v>16.5</v>
      </c>
      <c r="J35" s="5">
        <f>MAX(J4:J34)</f>
        <v>13.7</v>
      </c>
      <c r="K35" s="5">
        <f>MAX(K4:K34)</f>
        <v>17.3</v>
      </c>
      <c r="L35" s="5">
        <f>MAX(L8:L34)</f>
        <v>13.5</v>
      </c>
      <c r="M35" s="5">
        <f>MAX(M4:M34)</f>
        <v>12.2</v>
      </c>
      <c r="N35" s="5"/>
    </row>
    <row r="37" spans="1:14">
      <c r="A37" s="1" t="s">
        <v>3</v>
      </c>
      <c r="B37" s="1">
        <f>MAX(B4:M34)</f>
        <v>24</v>
      </c>
      <c r="D37" s="1" t="s">
        <v>4</v>
      </c>
      <c r="E37" s="5">
        <f>AVERAGE(B4:M34)</f>
        <v>8.7247933884297542</v>
      </c>
      <c r="G37" s="1" t="s">
        <v>5</v>
      </c>
      <c r="H37" s="5">
        <f>STDEV(B4:M34)</f>
        <v>3.7403493818923588</v>
      </c>
      <c r="J37" s="1" t="s">
        <v>6</v>
      </c>
      <c r="K37" s="1">
        <f>COUNT(B4:M34)</f>
        <v>121</v>
      </c>
      <c r="M37" s="1" t="s">
        <v>18</v>
      </c>
      <c r="N37" s="5">
        <f xml:space="preserve"> K37/122*100</f>
        <v>99.180327868852459</v>
      </c>
    </row>
    <row r="39" spans="1:14">
      <c r="C39" s="1" t="s">
        <v>15</v>
      </c>
      <c r="D39" s="5">
        <f xml:space="preserve"> COUNT(B4:D34)/30*100</f>
        <v>96.666666666666671</v>
      </c>
      <c r="F39" s="1" t="s">
        <v>17</v>
      </c>
      <c r="G39" s="5">
        <f>COUNT(E4:G34)/30*100</f>
        <v>100</v>
      </c>
      <c r="I39" s="1" t="s">
        <v>16</v>
      </c>
      <c r="J39" s="5">
        <f xml:space="preserve"> COUNT(H4:J34)/31*100</f>
        <v>100</v>
      </c>
      <c r="L39" s="1" t="s">
        <v>19</v>
      </c>
      <c r="M39" s="5">
        <f>COUNT(K4:M34)/31*100</f>
        <v>100</v>
      </c>
    </row>
    <row r="41" spans="1:14">
      <c r="A41" s="1" t="s">
        <v>22</v>
      </c>
      <c r="C41" s="7">
        <f>PERCENTILE(B4:M34,0.98)</f>
        <v>17.419999999999998</v>
      </c>
    </row>
    <row r="42" spans="1:14">
      <c r="A42" s="1" t="s">
        <v>21</v>
      </c>
      <c r="B42" s="6">
        <f t="shared" ref="B42:G42" si="2">COUNT(B4:B34)/10*100</f>
        <v>100</v>
      </c>
      <c r="C42" s="6">
        <f t="shared" si="2"/>
        <v>90</v>
      </c>
      <c r="D42" s="6">
        <f t="shared" si="2"/>
        <v>100</v>
      </c>
      <c r="E42" s="6">
        <f t="shared" si="2"/>
        <v>100</v>
      </c>
      <c r="F42" s="6">
        <f t="shared" si="2"/>
        <v>90</v>
      </c>
      <c r="G42" s="6">
        <f t="shared" si="2"/>
        <v>110.00000000000001</v>
      </c>
      <c r="H42" s="6">
        <f>COUNT(H4:H33)/11*100</f>
        <v>90.909090909090907</v>
      </c>
      <c r="I42" s="6">
        <f>COUNT(I4:I34)/10*100</f>
        <v>100</v>
      </c>
      <c r="J42" s="6">
        <f>COUNT(J4:J34)/10*100</f>
        <v>100</v>
      </c>
      <c r="K42" s="6">
        <f>COUNT(K4:K34)/10*100</f>
        <v>100</v>
      </c>
      <c r="L42" s="6">
        <f>COUNT(L8:L34)/10*100</f>
        <v>80</v>
      </c>
      <c r="M42" s="6">
        <f>COUNT(M4:M34)/11*100</f>
        <v>100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N42"/>
  <sheetViews>
    <sheetView workbookViewId="0">
      <pane xSplit="1" ySplit="3" topLeftCell="B4" activePane="bottomRight" state="frozen"/>
      <selection activeCell="B4" sqref="B4:M34"/>
      <selection pane="topRight" activeCell="B4" sqref="B4:M34"/>
      <selection pane="bottomLeft" activeCell="B4" sqref="B4:M34"/>
      <selection pane="bottomRight" activeCell="J21" sqref="J21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23</v>
      </c>
    </row>
    <row r="2" spans="1:13">
      <c r="E2" s="1" t="s">
        <v>1</v>
      </c>
    </row>
    <row r="3" spans="1:13">
      <c r="B3" s="2">
        <v>40179</v>
      </c>
      <c r="C3" s="2">
        <v>40218</v>
      </c>
      <c r="D3" s="2">
        <v>40238</v>
      </c>
      <c r="E3" s="2">
        <v>40269</v>
      </c>
      <c r="F3" s="2">
        <v>40299</v>
      </c>
      <c r="G3" s="2">
        <v>40330</v>
      </c>
      <c r="H3" s="2">
        <v>40360</v>
      </c>
      <c r="I3" s="2">
        <v>40391</v>
      </c>
      <c r="J3" s="2">
        <v>40422</v>
      </c>
      <c r="K3" s="2">
        <v>40452</v>
      </c>
      <c r="L3" s="2">
        <v>40483</v>
      </c>
      <c r="M3" s="2">
        <v>40513</v>
      </c>
    </row>
    <row r="4" spans="1:13">
      <c r="A4" s="1">
        <v>1</v>
      </c>
      <c r="B4" s="3"/>
      <c r="C4" s="11" t="s">
        <v>24</v>
      </c>
      <c r="D4" s="3"/>
      <c r="E4" s="3"/>
      <c r="F4" s="6"/>
      <c r="G4" s="6">
        <v>12.5</v>
      </c>
      <c r="H4" s="6">
        <v>6.9</v>
      </c>
      <c r="I4" s="6"/>
      <c r="J4" s="6"/>
      <c r="K4" s="6"/>
      <c r="L4" s="6"/>
      <c r="M4" s="6"/>
    </row>
    <row r="5" spans="1:13">
      <c r="A5" s="1">
        <f t="shared" ref="A5:A34" si="0">+A4+1</f>
        <v>2</v>
      </c>
      <c r="B5" s="6">
        <v>7.2</v>
      </c>
      <c r="C5" s="6"/>
      <c r="D5" s="3"/>
      <c r="E5" s="6">
        <v>8.1</v>
      </c>
      <c r="F5" s="6">
        <v>13.2</v>
      </c>
      <c r="G5" s="6"/>
      <c r="H5" s="6"/>
      <c r="I5" s="6"/>
      <c r="J5" s="6">
        <v>10.3</v>
      </c>
      <c r="K5" s="6"/>
      <c r="L5" s="6"/>
      <c r="M5" s="6"/>
    </row>
    <row r="6" spans="1:13">
      <c r="A6" s="1">
        <f t="shared" si="0"/>
        <v>3</v>
      </c>
      <c r="B6" s="3"/>
      <c r="C6" s="6"/>
      <c r="D6" s="6">
        <v>9.4</v>
      </c>
      <c r="E6" s="6"/>
      <c r="F6" s="6"/>
      <c r="G6" s="6"/>
      <c r="H6" s="6"/>
      <c r="I6" s="6"/>
      <c r="J6" s="6"/>
      <c r="K6" s="6"/>
      <c r="L6" s="6"/>
      <c r="M6" s="6"/>
    </row>
    <row r="7" spans="1:13">
      <c r="A7" s="1">
        <f t="shared" si="0"/>
        <v>4</v>
      </c>
      <c r="B7" s="3"/>
      <c r="C7" s="6"/>
      <c r="D7" s="3"/>
      <c r="E7" s="6"/>
      <c r="F7" s="6"/>
      <c r="G7" s="6"/>
      <c r="H7" s="6"/>
      <c r="I7" s="6"/>
      <c r="J7" s="6"/>
      <c r="K7" s="6"/>
      <c r="L7" s="6">
        <v>6</v>
      </c>
      <c r="M7" s="6">
        <v>8.6999999999999993</v>
      </c>
    </row>
    <row r="8" spans="1:13">
      <c r="A8" s="1">
        <f t="shared" si="0"/>
        <v>5</v>
      </c>
      <c r="B8" s="3"/>
      <c r="C8" s="6"/>
      <c r="D8" s="3"/>
      <c r="E8" s="6"/>
      <c r="F8" s="6"/>
      <c r="G8" s="6"/>
      <c r="H8" s="6"/>
      <c r="I8" s="6"/>
      <c r="J8" s="6"/>
      <c r="K8" s="6">
        <v>6.1</v>
      </c>
      <c r="L8" s="6"/>
      <c r="M8" s="6"/>
    </row>
    <row r="9" spans="1:13">
      <c r="A9" s="1">
        <f t="shared" si="0"/>
        <v>6</v>
      </c>
      <c r="B9" s="3"/>
      <c r="C9" s="6"/>
      <c r="D9" s="3"/>
      <c r="E9" s="6"/>
      <c r="F9" s="6"/>
      <c r="G9" s="6"/>
      <c r="H9" s="6"/>
      <c r="I9" s="6">
        <v>13.6</v>
      </c>
      <c r="J9" s="6"/>
      <c r="K9" s="6"/>
      <c r="L9" s="6"/>
      <c r="M9" s="6"/>
    </row>
    <row r="10" spans="1:13">
      <c r="A10" s="1">
        <f t="shared" si="0"/>
        <v>7</v>
      </c>
      <c r="B10" s="3"/>
      <c r="C10" s="6">
        <v>10.5</v>
      </c>
      <c r="D10" s="3"/>
      <c r="E10" s="6"/>
      <c r="F10" s="6"/>
      <c r="G10" s="6">
        <v>16.7</v>
      </c>
      <c r="H10" s="6">
        <v>11.7</v>
      </c>
      <c r="I10" s="6"/>
      <c r="J10" s="6"/>
      <c r="K10" s="6"/>
      <c r="L10" s="6"/>
      <c r="M10" s="6"/>
    </row>
    <row r="11" spans="1:13">
      <c r="A11" s="1">
        <f t="shared" si="0"/>
        <v>8</v>
      </c>
      <c r="B11" s="6">
        <v>6.2</v>
      </c>
      <c r="C11" s="6"/>
      <c r="D11" s="6"/>
      <c r="E11" s="6">
        <v>6</v>
      </c>
      <c r="F11" s="6">
        <v>11.6</v>
      </c>
      <c r="G11" s="6"/>
      <c r="H11" s="6"/>
      <c r="I11" s="6"/>
      <c r="J11" s="6">
        <v>7.4</v>
      </c>
      <c r="K11" s="6"/>
      <c r="L11" s="6"/>
      <c r="M11" s="6"/>
    </row>
    <row r="12" spans="1:13">
      <c r="A12" s="1">
        <f t="shared" si="0"/>
        <v>9</v>
      </c>
      <c r="B12" s="6"/>
      <c r="C12" s="3"/>
      <c r="D12" s="6">
        <v>10.8</v>
      </c>
      <c r="E12" s="6"/>
      <c r="F12" s="6"/>
      <c r="G12" s="6"/>
      <c r="H12" s="6"/>
      <c r="I12" s="6"/>
      <c r="J12" s="6"/>
      <c r="K12" s="6"/>
      <c r="L12" s="6"/>
      <c r="M12" s="6"/>
    </row>
    <row r="13" spans="1:13">
      <c r="A13" s="1">
        <f t="shared" si="0"/>
        <v>10</v>
      </c>
      <c r="B13" s="6"/>
      <c r="C13" s="3"/>
      <c r="D13" s="6"/>
      <c r="E13" s="6"/>
      <c r="F13" s="6"/>
      <c r="G13" s="6"/>
      <c r="H13" s="6"/>
      <c r="I13" s="6"/>
      <c r="J13" s="6"/>
      <c r="K13" s="6"/>
      <c r="L13" s="6">
        <v>10</v>
      </c>
      <c r="M13" s="6">
        <v>10.199999999999999</v>
      </c>
    </row>
    <row r="14" spans="1:13">
      <c r="A14" s="1">
        <f t="shared" si="0"/>
        <v>11</v>
      </c>
      <c r="B14" s="6"/>
      <c r="C14" s="3"/>
      <c r="D14" s="6"/>
      <c r="E14" s="6"/>
      <c r="F14" s="6"/>
      <c r="G14" s="6"/>
      <c r="H14" s="6"/>
      <c r="I14" s="6"/>
      <c r="J14" s="6"/>
      <c r="K14" s="6">
        <v>18.7</v>
      </c>
      <c r="L14" s="6"/>
      <c r="M14" s="6"/>
    </row>
    <row r="15" spans="1:13">
      <c r="A15" s="1">
        <f t="shared" si="0"/>
        <v>12</v>
      </c>
      <c r="B15" s="6"/>
      <c r="C15" s="3"/>
      <c r="D15" s="6"/>
      <c r="E15" s="6"/>
      <c r="F15" s="6"/>
      <c r="G15" s="6"/>
      <c r="H15" s="6"/>
      <c r="I15" s="6">
        <v>5.8</v>
      </c>
      <c r="J15" s="6"/>
      <c r="K15" s="6"/>
      <c r="L15" s="6"/>
      <c r="M15" s="6"/>
    </row>
    <row r="16" spans="1:13">
      <c r="A16" s="1">
        <f t="shared" si="0"/>
        <v>13</v>
      </c>
      <c r="B16" s="10"/>
      <c r="C16" s="6">
        <v>7.7</v>
      </c>
      <c r="D16" s="6"/>
      <c r="E16" s="6"/>
      <c r="F16" s="6"/>
      <c r="G16" s="6">
        <v>14.7</v>
      </c>
      <c r="H16" s="6">
        <v>16.399999999999999</v>
      </c>
      <c r="I16" s="6"/>
      <c r="J16" s="6"/>
      <c r="K16" s="6"/>
      <c r="L16" s="6"/>
      <c r="M16" s="6"/>
    </row>
    <row r="17" spans="1:13">
      <c r="A17" s="1">
        <f t="shared" si="0"/>
        <v>14</v>
      </c>
      <c r="B17" s="6">
        <v>17.600000000000001</v>
      </c>
      <c r="C17" s="6"/>
      <c r="D17" s="10"/>
      <c r="E17" s="6">
        <v>4.9000000000000004</v>
      </c>
      <c r="F17" s="6">
        <v>10.9</v>
      </c>
      <c r="G17" s="6"/>
      <c r="H17" s="6"/>
      <c r="I17" s="6"/>
      <c r="J17" s="6">
        <v>11.5</v>
      </c>
      <c r="K17" s="6"/>
      <c r="L17" s="6"/>
      <c r="M17" s="6"/>
    </row>
    <row r="18" spans="1:13">
      <c r="A18" s="1">
        <f t="shared" si="0"/>
        <v>15</v>
      </c>
      <c r="B18" s="6"/>
      <c r="C18" s="6"/>
      <c r="D18" s="6">
        <v>6.4</v>
      </c>
      <c r="E18" s="6"/>
      <c r="F18" s="6"/>
      <c r="G18" s="6"/>
      <c r="H18" s="6"/>
      <c r="I18" s="6"/>
      <c r="J18" s="6"/>
      <c r="K18" s="6"/>
      <c r="L18" s="6"/>
      <c r="M18" s="6"/>
    </row>
    <row r="19" spans="1:13">
      <c r="A19" s="1">
        <f t="shared" si="0"/>
        <v>16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>
        <v>9.1</v>
      </c>
      <c r="M19" s="6" t="s">
        <v>24</v>
      </c>
    </row>
    <row r="20" spans="1:13">
      <c r="A20" s="1">
        <f t="shared" si="0"/>
        <v>17</v>
      </c>
      <c r="B20" s="6"/>
      <c r="C20" s="6"/>
      <c r="D20" s="6"/>
      <c r="E20" s="6"/>
      <c r="F20" s="6"/>
      <c r="G20" s="6"/>
      <c r="H20" s="6"/>
      <c r="I20" s="6"/>
      <c r="J20" s="6">
        <v>8.1</v>
      </c>
      <c r="K20" s="6">
        <v>17</v>
      </c>
      <c r="L20" s="6"/>
      <c r="M20" s="6"/>
    </row>
    <row r="21" spans="1:13">
      <c r="A21" s="1">
        <f t="shared" si="0"/>
        <v>18</v>
      </c>
      <c r="B21" s="6"/>
      <c r="C21" s="6"/>
      <c r="D21" s="6"/>
      <c r="E21" s="6"/>
      <c r="F21" s="6"/>
      <c r="G21" s="6"/>
      <c r="H21" s="6"/>
      <c r="I21" s="6">
        <v>14.4</v>
      </c>
      <c r="J21" s="6"/>
      <c r="K21" s="6"/>
      <c r="L21" s="6"/>
      <c r="M21" s="6"/>
    </row>
    <row r="22" spans="1:13">
      <c r="A22" s="1">
        <f t="shared" si="0"/>
        <v>19</v>
      </c>
      <c r="B22" s="6"/>
      <c r="C22" s="6">
        <v>14.4</v>
      </c>
      <c r="D22" s="6"/>
      <c r="E22" s="6"/>
      <c r="F22" s="6"/>
      <c r="G22" s="6">
        <v>10.5</v>
      </c>
      <c r="H22" s="6">
        <v>11.2</v>
      </c>
      <c r="I22" s="6"/>
      <c r="J22" s="6"/>
      <c r="K22" s="6"/>
      <c r="L22" s="6"/>
      <c r="M22" s="6"/>
    </row>
    <row r="23" spans="1:13">
      <c r="A23" s="1">
        <f t="shared" si="0"/>
        <v>20</v>
      </c>
      <c r="B23" s="6">
        <v>9.4</v>
      </c>
      <c r="C23" s="6"/>
      <c r="D23" s="6"/>
      <c r="E23" s="6">
        <v>9.3000000000000007</v>
      </c>
      <c r="F23" s="6">
        <v>2.5</v>
      </c>
      <c r="G23" s="6"/>
      <c r="H23" s="6"/>
      <c r="I23" s="6"/>
      <c r="J23" s="6"/>
      <c r="K23" s="6"/>
      <c r="L23" s="6"/>
      <c r="M23" s="6"/>
    </row>
    <row r="24" spans="1:13">
      <c r="A24" s="1">
        <f t="shared" si="0"/>
        <v>21</v>
      </c>
      <c r="B24" s="6"/>
      <c r="C24" s="6"/>
      <c r="D24" s="6">
        <v>4.5999999999999996</v>
      </c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1">
        <f t="shared" si="0"/>
        <v>22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>
        <v>8</v>
      </c>
      <c r="M25" s="6">
        <v>15.5</v>
      </c>
    </row>
    <row r="26" spans="1:13">
      <c r="A26" s="1">
        <f t="shared" si="0"/>
        <v>23</v>
      </c>
      <c r="B26" s="6"/>
      <c r="C26" s="6"/>
      <c r="D26" s="6"/>
      <c r="E26" s="6"/>
      <c r="F26" s="6"/>
      <c r="G26" s="6"/>
      <c r="H26" s="6"/>
      <c r="I26" s="6"/>
      <c r="J26" s="6">
        <v>7.7</v>
      </c>
      <c r="K26" s="6">
        <v>11.9</v>
      </c>
      <c r="L26" s="6"/>
      <c r="M26" s="6"/>
    </row>
    <row r="27" spans="1:13">
      <c r="A27" s="1">
        <f t="shared" si="0"/>
        <v>24</v>
      </c>
      <c r="B27" s="6"/>
      <c r="C27" s="10"/>
      <c r="D27" s="6"/>
      <c r="E27" s="6"/>
      <c r="F27" s="6"/>
      <c r="G27" s="6"/>
      <c r="H27" s="6"/>
      <c r="I27" s="6">
        <v>13.3</v>
      </c>
      <c r="J27" s="6"/>
      <c r="K27" s="6"/>
      <c r="L27" s="6"/>
      <c r="M27" s="6"/>
    </row>
    <row r="28" spans="1:13">
      <c r="A28" s="1">
        <f t="shared" si="0"/>
        <v>25</v>
      </c>
      <c r="B28" s="6"/>
      <c r="C28" s="6" t="s">
        <v>24</v>
      </c>
      <c r="D28" s="10"/>
      <c r="E28" s="6"/>
      <c r="F28" s="6"/>
      <c r="G28" s="6">
        <v>11.4</v>
      </c>
      <c r="H28" s="6">
        <v>10.199999999999999</v>
      </c>
      <c r="I28" s="6"/>
      <c r="J28" s="6"/>
      <c r="K28" s="6"/>
      <c r="L28" s="6"/>
      <c r="M28" s="6"/>
    </row>
    <row r="29" spans="1:13">
      <c r="A29" s="1">
        <f t="shared" si="0"/>
        <v>26</v>
      </c>
      <c r="B29" s="6">
        <v>8.1</v>
      </c>
      <c r="C29" s="6"/>
      <c r="D29" s="6"/>
      <c r="E29" s="6">
        <v>6.9</v>
      </c>
      <c r="F29" s="6" t="s">
        <v>24</v>
      </c>
      <c r="G29" s="6"/>
      <c r="H29" s="6"/>
      <c r="I29" s="6"/>
      <c r="J29" s="6"/>
      <c r="K29" s="6"/>
      <c r="L29" s="6"/>
      <c r="M29" s="6"/>
    </row>
    <row r="30" spans="1:13">
      <c r="A30" s="1">
        <f t="shared" si="0"/>
        <v>27</v>
      </c>
      <c r="B30" s="3"/>
      <c r="C30" s="3"/>
      <c r="D30" s="6">
        <v>10.3</v>
      </c>
      <c r="E30" s="3"/>
      <c r="F30" s="6"/>
      <c r="G30" s="6"/>
      <c r="H30" s="6"/>
      <c r="I30" s="6">
        <v>3</v>
      </c>
      <c r="J30" s="6"/>
      <c r="K30" s="6"/>
      <c r="L30" s="6"/>
      <c r="M30" s="6"/>
    </row>
    <row r="31" spans="1:13">
      <c r="A31" s="1">
        <f t="shared" si="0"/>
        <v>28</v>
      </c>
      <c r="B31" s="3"/>
      <c r="C31" s="3"/>
      <c r="D31" s="3"/>
      <c r="E31" s="3"/>
      <c r="F31" s="6"/>
      <c r="G31" s="6"/>
      <c r="H31" s="6"/>
      <c r="I31" s="6"/>
      <c r="J31" s="6"/>
      <c r="K31" s="6"/>
      <c r="L31" s="6">
        <v>5.4</v>
      </c>
      <c r="M31" s="6" t="s">
        <v>24</v>
      </c>
    </row>
    <row r="32" spans="1:13">
      <c r="A32" s="1">
        <f t="shared" si="0"/>
        <v>29</v>
      </c>
      <c r="B32" s="3"/>
      <c r="C32" s="3"/>
      <c r="D32" s="3"/>
      <c r="E32" s="3"/>
      <c r="F32" s="6"/>
      <c r="G32" s="6"/>
      <c r="H32" s="6"/>
      <c r="I32" s="6"/>
      <c r="J32" s="6">
        <v>13.7</v>
      </c>
      <c r="K32" s="6">
        <v>7.1</v>
      </c>
      <c r="L32" s="6"/>
      <c r="M32" s="6"/>
    </row>
    <row r="33" spans="1:14">
      <c r="A33" s="1">
        <f t="shared" si="0"/>
        <v>30</v>
      </c>
      <c r="B33" s="3"/>
      <c r="C33" s="3"/>
      <c r="D33" s="3"/>
      <c r="E33" s="3"/>
      <c r="F33" s="6"/>
      <c r="G33" s="6"/>
      <c r="H33" s="6"/>
      <c r="I33" s="6"/>
      <c r="J33" s="6"/>
      <c r="K33" s="6"/>
      <c r="L33" s="6"/>
      <c r="M33" s="6"/>
    </row>
    <row r="34" spans="1:14">
      <c r="A34" s="1">
        <f t="shared" si="0"/>
        <v>31</v>
      </c>
      <c r="B34" s="3"/>
      <c r="C34" s="3"/>
      <c r="D34" s="3"/>
      <c r="E34" s="3"/>
      <c r="F34" s="6"/>
      <c r="G34" s="6"/>
      <c r="H34" s="6">
        <v>14.2</v>
      </c>
      <c r="I34" s="6"/>
      <c r="J34" s="6"/>
      <c r="K34" s="6"/>
      <c r="L34" s="6"/>
      <c r="M34" s="6"/>
    </row>
    <row r="35" spans="1:14">
      <c r="A35" s="1" t="s">
        <v>2</v>
      </c>
      <c r="B35" s="5">
        <f t="shared" ref="B35:G35" si="1">MAX(B4:B34)</f>
        <v>17.600000000000001</v>
      </c>
      <c r="C35" s="5">
        <f t="shared" si="1"/>
        <v>14.4</v>
      </c>
      <c r="D35" s="5">
        <f t="shared" si="1"/>
        <v>10.8</v>
      </c>
      <c r="E35" s="5">
        <f t="shared" si="1"/>
        <v>9.3000000000000007</v>
      </c>
      <c r="F35" s="5">
        <f t="shared" si="1"/>
        <v>13.2</v>
      </c>
      <c r="G35" s="5">
        <f t="shared" si="1"/>
        <v>16.7</v>
      </c>
      <c r="H35" s="5">
        <f>MAX(H4:H33)</f>
        <v>16.399999999999999</v>
      </c>
      <c r="I35" s="5">
        <f>MAX(I4:I34)</f>
        <v>14.4</v>
      </c>
      <c r="J35" s="5">
        <f>MAX(J4:J34)</f>
        <v>13.7</v>
      </c>
      <c r="K35" s="5">
        <f>MAX(K4:K34)</f>
        <v>18.7</v>
      </c>
      <c r="L35" s="5">
        <f>MAX(L8:L34)</f>
        <v>10</v>
      </c>
      <c r="M35" s="5">
        <f>MAX(M4:M34)</f>
        <v>15.5</v>
      </c>
      <c r="N35" s="5"/>
    </row>
    <row r="37" spans="1:14">
      <c r="A37" s="1" t="s">
        <v>3</v>
      </c>
      <c r="B37" s="1">
        <f>MAX(B4:M34)</f>
        <v>18.7</v>
      </c>
      <c r="D37" s="1" t="s">
        <v>4</v>
      </c>
      <c r="E37" s="5">
        <f>AVERAGE(B4:M34)</f>
        <v>10.0859649122807</v>
      </c>
      <c r="G37" s="1" t="s">
        <v>5</v>
      </c>
      <c r="H37" s="5">
        <f>STDEV(B4:M34)</f>
        <v>3.7623813980591043</v>
      </c>
      <c r="J37" s="1" t="s">
        <v>6</v>
      </c>
      <c r="K37" s="1">
        <f>COUNT(B4:M34)</f>
        <v>57</v>
      </c>
      <c r="M37" s="1" t="s">
        <v>18</v>
      </c>
      <c r="N37" s="5">
        <f xml:space="preserve"> K37/122*100</f>
        <v>46.721311475409841</v>
      </c>
    </row>
    <row r="39" spans="1:14">
      <c r="C39" s="1" t="s">
        <v>15</v>
      </c>
      <c r="D39" s="5">
        <f xml:space="preserve"> COUNT(B4:D34)/15*100</f>
        <v>86.666666666666671</v>
      </c>
      <c r="F39" s="1" t="s">
        <v>17</v>
      </c>
      <c r="G39" s="5">
        <f>COUNT(E4:G34)/15*100</f>
        <v>93.333333333333329</v>
      </c>
      <c r="I39" s="1" t="s">
        <v>16</v>
      </c>
      <c r="J39" s="5">
        <f xml:space="preserve"> COUNT(H4:J34)/16*100</f>
        <v>106.25</v>
      </c>
      <c r="L39" s="1" t="s">
        <v>19</v>
      </c>
      <c r="M39" s="5">
        <f>COUNT(K4:M34)/15*100</f>
        <v>86.666666666666671</v>
      </c>
    </row>
    <row r="41" spans="1:14">
      <c r="A41" s="1" t="s">
        <v>22</v>
      </c>
      <c r="C41" s="7">
        <f>PERCENTILE(B4:M34,0.98)</f>
        <v>17.527999999999999</v>
      </c>
    </row>
    <row r="42" spans="1:14">
      <c r="A42" s="1" t="s">
        <v>21</v>
      </c>
      <c r="B42" s="6">
        <f t="shared" ref="B42:G42" si="2">COUNT(B4:B34)/5*100</f>
        <v>100</v>
      </c>
      <c r="C42" s="6">
        <f t="shared" si="2"/>
        <v>60</v>
      </c>
      <c r="D42" s="6">
        <f t="shared" si="2"/>
        <v>100</v>
      </c>
      <c r="E42" s="6">
        <f t="shared" si="2"/>
        <v>100</v>
      </c>
      <c r="F42" s="6">
        <f t="shared" si="2"/>
        <v>80</v>
      </c>
      <c r="G42" s="6">
        <f t="shared" si="2"/>
        <v>100</v>
      </c>
      <c r="H42" s="6">
        <f>COUNT(H4:H33)/6*100</f>
        <v>83.333333333333343</v>
      </c>
      <c r="I42" s="6">
        <f>COUNT(I4:I34)/5*100</f>
        <v>100</v>
      </c>
      <c r="J42" s="6">
        <f>COUNT(J4:J34)/5*100</f>
        <v>120</v>
      </c>
      <c r="K42" s="6">
        <f>COUNT(K4:K34)/5*100</f>
        <v>100</v>
      </c>
      <c r="L42" s="6">
        <f>COUNT(L8:L34)/5*100</f>
        <v>80</v>
      </c>
      <c r="M42" s="6">
        <f>COUNT(M4:M34)/5*100</f>
        <v>60</v>
      </c>
    </row>
  </sheetData>
  <phoneticPr fontId="2" type="noConversion"/>
  <pageMargins left="0.75" right="0.75" top="1" bottom="1" header="0.5" footer="0.5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O42"/>
  <sheetViews>
    <sheetView workbookViewId="0">
      <pane xSplit="1" ySplit="3" topLeftCell="B4" activePane="bottomRight" state="frozen"/>
      <selection activeCell="B4" sqref="B4:M34"/>
      <selection pane="topRight" activeCell="B4" sqref="B4:M34"/>
      <selection pane="bottomLeft" activeCell="B4" sqref="B4:M34"/>
      <selection pane="bottomRight" activeCell="E33" sqref="E33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10</v>
      </c>
    </row>
    <row r="2" spans="1:13">
      <c r="E2" s="1" t="s">
        <v>1</v>
      </c>
    </row>
    <row r="3" spans="1:13">
      <c r="B3" s="2">
        <v>40179</v>
      </c>
      <c r="C3" s="2">
        <v>40218</v>
      </c>
      <c r="D3" s="2">
        <v>40238</v>
      </c>
      <c r="E3" s="2">
        <v>40269</v>
      </c>
      <c r="F3" s="2">
        <v>40299</v>
      </c>
      <c r="G3" s="2">
        <v>40330</v>
      </c>
      <c r="H3" s="2">
        <v>40360</v>
      </c>
      <c r="I3" s="2">
        <v>40391</v>
      </c>
      <c r="J3" s="2">
        <v>40422</v>
      </c>
      <c r="K3" s="2">
        <v>40452</v>
      </c>
      <c r="L3" s="2">
        <v>40483</v>
      </c>
      <c r="M3" s="2">
        <v>40513</v>
      </c>
    </row>
    <row r="4" spans="1:13">
      <c r="A4" s="1">
        <v>1</v>
      </c>
      <c r="B4" s="3"/>
      <c r="C4" s="6">
        <v>19.100000000000001</v>
      </c>
      <c r="D4" s="6"/>
      <c r="E4" s="6"/>
      <c r="F4" s="6"/>
      <c r="G4" s="6">
        <v>11</v>
      </c>
      <c r="H4" s="6">
        <v>7.1</v>
      </c>
      <c r="I4" s="6"/>
      <c r="J4" s="6"/>
      <c r="K4" s="6"/>
      <c r="L4" s="6">
        <v>5.9</v>
      </c>
      <c r="M4" s="6">
        <v>6.7</v>
      </c>
    </row>
    <row r="5" spans="1:13">
      <c r="A5" s="1">
        <f t="shared" ref="A5:A34" si="0">+A4+1</f>
        <v>2</v>
      </c>
      <c r="B5" s="10">
        <v>8.1999999999999993</v>
      </c>
      <c r="C5" s="6"/>
      <c r="D5" s="6"/>
      <c r="E5" s="6">
        <v>9.1</v>
      </c>
      <c r="F5" s="6">
        <v>8.4</v>
      </c>
      <c r="G5" s="6"/>
      <c r="H5" s="6"/>
      <c r="I5" s="6"/>
      <c r="J5" s="6">
        <v>8.6</v>
      </c>
      <c r="K5" s="6">
        <v>9.9</v>
      </c>
      <c r="L5" s="6"/>
      <c r="M5" s="6"/>
    </row>
    <row r="6" spans="1:13">
      <c r="A6" s="1">
        <f t="shared" si="0"/>
        <v>3</v>
      </c>
      <c r="B6" s="6"/>
      <c r="C6" s="10"/>
      <c r="D6" s="6">
        <v>7.3</v>
      </c>
      <c r="E6" s="6"/>
      <c r="F6" s="6"/>
      <c r="G6" s="6"/>
      <c r="H6" s="6"/>
      <c r="I6" s="6">
        <v>18.2</v>
      </c>
      <c r="J6" s="6"/>
      <c r="K6" s="6"/>
      <c r="L6" s="6"/>
      <c r="M6" s="6"/>
    </row>
    <row r="7" spans="1:13">
      <c r="A7" s="1">
        <f t="shared" si="0"/>
        <v>4</v>
      </c>
      <c r="B7" s="10"/>
      <c r="C7" s="6">
        <v>12.6</v>
      </c>
      <c r="D7" s="6"/>
      <c r="E7" s="6"/>
      <c r="F7" s="6"/>
      <c r="G7" s="6">
        <v>4.2</v>
      </c>
      <c r="H7" s="6">
        <v>10.4</v>
      </c>
      <c r="I7" s="6"/>
      <c r="J7" s="6"/>
      <c r="K7" s="6"/>
      <c r="L7" s="6">
        <v>4.9000000000000004</v>
      </c>
      <c r="M7" s="6">
        <v>8.4</v>
      </c>
    </row>
    <row r="8" spans="1:13">
      <c r="A8" s="1">
        <f t="shared" si="0"/>
        <v>5</v>
      </c>
      <c r="B8" s="6">
        <v>11.8</v>
      </c>
      <c r="C8" s="6"/>
      <c r="D8" s="6"/>
      <c r="E8" s="6"/>
      <c r="F8" s="6">
        <v>9.3000000000000007</v>
      </c>
      <c r="G8" s="6"/>
      <c r="H8" s="6"/>
      <c r="I8" s="6"/>
      <c r="J8" s="6">
        <v>13.7</v>
      </c>
      <c r="K8" s="6">
        <v>7.1</v>
      </c>
      <c r="L8" s="6"/>
      <c r="M8" s="6"/>
    </row>
    <row r="9" spans="1:13">
      <c r="A9" s="1">
        <f t="shared" si="0"/>
        <v>6</v>
      </c>
      <c r="B9" s="3"/>
      <c r="C9" s="10"/>
      <c r="D9" s="6">
        <v>16.7</v>
      </c>
      <c r="E9" s="6">
        <v>5.9</v>
      </c>
      <c r="F9" s="6"/>
      <c r="G9" s="6"/>
      <c r="H9" s="6"/>
      <c r="I9" s="6">
        <v>9.1999999999999993</v>
      </c>
      <c r="J9" s="6"/>
      <c r="K9" s="6"/>
      <c r="L9" s="6"/>
      <c r="M9" s="6"/>
    </row>
    <row r="10" spans="1:13">
      <c r="A10" s="1">
        <f t="shared" si="0"/>
        <v>7</v>
      </c>
      <c r="B10" s="4"/>
      <c r="C10" s="6">
        <v>10.4</v>
      </c>
      <c r="D10" s="6"/>
      <c r="E10" s="6"/>
      <c r="F10" s="6"/>
      <c r="G10" s="6">
        <v>13.2</v>
      </c>
      <c r="H10" s="6">
        <v>10.7</v>
      </c>
      <c r="I10" s="6"/>
      <c r="J10" s="6"/>
      <c r="K10" s="6"/>
      <c r="L10" s="6">
        <v>9.8000000000000007</v>
      </c>
      <c r="M10" s="6">
        <v>23</v>
      </c>
    </row>
    <row r="11" spans="1:13">
      <c r="A11" s="1">
        <f t="shared" si="0"/>
        <v>8</v>
      </c>
      <c r="B11" s="6">
        <v>5.2</v>
      </c>
      <c r="C11" s="6"/>
      <c r="D11" s="6"/>
      <c r="E11" s="6">
        <v>5.0999999999999996</v>
      </c>
      <c r="F11" s="6">
        <v>10.5</v>
      </c>
      <c r="G11" s="6"/>
      <c r="H11" s="6"/>
      <c r="I11" s="6"/>
      <c r="J11" s="6">
        <v>8.6</v>
      </c>
      <c r="K11" s="6">
        <v>21.3</v>
      </c>
      <c r="L11" s="6"/>
      <c r="M11" s="6"/>
    </row>
    <row r="12" spans="1:13">
      <c r="A12" s="1">
        <f t="shared" si="0"/>
        <v>9</v>
      </c>
      <c r="B12" s="6"/>
      <c r="C12" s="10"/>
      <c r="D12" s="6">
        <v>12.1</v>
      </c>
      <c r="E12" s="6"/>
      <c r="F12" s="6"/>
      <c r="G12" s="6"/>
      <c r="H12" s="6"/>
      <c r="I12" s="6"/>
      <c r="J12" s="6"/>
      <c r="K12" s="6"/>
      <c r="L12" s="6"/>
      <c r="M12" s="6"/>
    </row>
    <row r="13" spans="1:13">
      <c r="A13" s="1">
        <f t="shared" si="0"/>
        <v>10</v>
      </c>
      <c r="B13" s="6"/>
      <c r="C13" s="6">
        <v>10.199999999999999</v>
      </c>
      <c r="D13" s="6"/>
      <c r="E13" s="6"/>
      <c r="F13" s="6"/>
      <c r="G13" s="6">
        <v>12</v>
      </c>
      <c r="H13" s="6">
        <v>13.4</v>
      </c>
      <c r="I13" s="6"/>
      <c r="J13" s="6"/>
      <c r="K13" s="6"/>
      <c r="L13" s="6">
        <v>14</v>
      </c>
      <c r="M13" s="6">
        <v>16.8</v>
      </c>
    </row>
    <row r="14" spans="1:13">
      <c r="A14" s="1">
        <f t="shared" si="0"/>
        <v>11</v>
      </c>
      <c r="B14" s="6">
        <v>12.6</v>
      </c>
      <c r="C14" s="6"/>
      <c r="D14" s="6"/>
      <c r="E14" s="6">
        <v>9.4</v>
      </c>
      <c r="F14" s="6">
        <v>11.2</v>
      </c>
      <c r="G14" s="6"/>
      <c r="H14" s="6"/>
      <c r="I14" s="6"/>
      <c r="J14" s="6">
        <v>4</v>
      </c>
      <c r="K14" s="6"/>
      <c r="L14" s="6"/>
      <c r="M14" s="6"/>
    </row>
    <row r="15" spans="1:13">
      <c r="A15" s="1">
        <f t="shared" si="0"/>
        <v>12</v>
      </c>
      <c r="B15" s="6"/>
      <c r="C15" s="10"/>
      <c r="D15" s="6">
        <v>6.1</v>
      </c>
      <c r="E15" s="6"/>
      <c r="F15" s="6"/>
      <c r="G15" s="6"/>
      <c r="H15" s="6"/>
      <c r="I15" s="6">
        <v>12.5</v>
      </c>
      <c r="J15" s="6"/>
      <c r="K15" s="6"/>
      <c r="L15" s="6"/>
      <c r="M15" s="6"/>
    </row>
    <row r="16" spans="1:13">
      <c r="A16" s="1">
        <f t="shared" si="0"/>
        <v>13</v>
      </c>
      <c r="B16" s="6"/>
      <c r="C16" s="6">
        <v>8.3000000000000007</v>
      </c>
      <c r="D16" s="6"/>
      <c r="E16" s="6"/>
      <c r="F16" s="6"/>
      <c r="G16" s="6">
        <v>10</v>
      </c>
      <c r="H16" s="6">
        <v>16.100000000000001</v>
      </c>
      <c r="I16" s="6">
        <v>9.6999999999999993</v>
      </c>
      <c r="J16" s="6"/>
      <c r="K16" s="6"/>
      <c r="L16" s="6">
        <v>13</v>
      </c>
      <c r="M16" s="6">
        <v>4.8</v>
      </c>
    </row>
    <row r="17" spans="1:13">
      <c r="A17" s="1">
        <f t="shared" si="0"/>
        <v>14</v>
      </c>
      <c r="B17" s="6">
        <v>23.7</v>
      </c>
      <c r="C17" s="6"/>
      <c r="D17" s="6"/>
      <c r="E17" s="6"/>
      <c r="F17" s="6">
        <v>11</v>
      </c>
      <c r="G17" s="6"/>
      <c r="H17" s="6"/>
      <c r="I17" s="6">
        <v>7.1</v>
      </c>
      <c r="J17" s="6">
        <v>14.2</v>
      </c>
      <c r="K17" s="6">
        <v>10.1</v>
      </c>
      <c r="L17" s="6"/>
      <c r="M17" s="6"/>
    </row>
    <row r="18" spans="1:13">
      <c r="A18" s="1">
        <f t="shared" si="0"/>
        <v>15</v>
      </c>
      <c r="B18" s="6"/>
      <c r="C18" s="6"/>
      <c r="D18" s="6">
        <v>7.6</v>
      </c>
      <c r="E18" s="6"/>
      <c r="F18" s="6"/>
      <c r="G18" s="6"/>
      <c r="H18" s="6"/>
      <c r="I18" s="6">
        <v>7.9</v>
      </c>
      <c r="J18" s="6"/>
      <c r="K18" s="6"/>
      <c r="L18" s="6"/>
      <c r="M18" s="6"/>
    </row>
    <row r="19" spans="1:13">
      <c r="A19" s="1">
        <f t="shared" si="0"/>
        <v>16</v>
      </c>
      <c r="B19" s="10"/>
      <c r="C19" s="6">
        <v>4.5</v>
      </c>
      <c r="D19" s="6"/>
      <c r="E19" s="6"/>
      <c r="F19" s="6"/>
      <c r="G19" s="6">
        <v>10.5</v>
      </c>
      <c r="H19" s="6">
        <v>12.9</v>
      </c>
      <c r="I19" s="6"/>
      <c r="J19" s="6"/>
      <c r="K19" s="6">
        <v>15.1</v>
      </c>
      <c r="L19" s="6">
        <v>7.9</v>
      </c>
      <c r="M19" s="6">
        <v>5.5</v>
      </c>
    </row>
    <row r="20" spans="1:13">
      <c r="A20" s="1">
        <f t="shared" si="0"/>
        <v>17</v>
      </c>
      <c r="B20" s="6">
        <v>8.5</v>
      </c>
      <c r="C20" s="6"/>
      <c r="D20" s="6"/>
      <c r="E20" s="6">
        <v>17.100000000000001</v>
      </c>
      <c r="F20" s="6">
        <v>7.2</v>
      </c>
      <c r="G20" s="6"/>
      <c r="H20" s="6"/>
      <c r="I20" s="6"/>
      <c r="J20" s="6">
        <v>10.9</v>
      </c>
      <c r="K20" s="6">
        <v>14.7</v>
      </c>
      <c r="L20" s="6"/>
      <c r="M20" s="6"/>
    </row>
    <row r="21" spans="1:13">
      <c r="A21" s="1">
        <f t="shared" si="0"/>
        <v>18</v>
      </c>
      <c r="B21" s="6"/>
      <c r="C21" s="6"/>
      <c r="D21" s="6">
        <v>10</v>
      </c>
      <c r="E21" s="6"/>
      <c r="F21" s="6"/>
      <c r="G21" s="6"/>
      <c r="H21" s="6"/>
      <c r="I21" s="6">
        <v>6.1</v>
      </c>
      <c r="J21" s="6"/>
      <c r="K21" s="6"/>
      <c r="L21" s="6"/>
      <c r="M21" s="6"/>
    </row>
    <row r="22" spans="1:13">
      <c r="A22" s="1">
        <f t="shared" si="0"/>
        <v>19</v>
      </c>
      <c r="B22" s="6"/>
      <c r="C22" s="6">
        <v>22</v>
      </c>
      <c r="D22" s="6"/>
      <c r="E22" s="6"/>
      <c r="F22" s="6"/>
      <c r="G22" s="6">
        <v>8.6999999999999993</v>
      </c>
      <c r="H22" s="6">
        <v>11.4</v>
      </c>
      <c r="I22" s="6"/>
      <c r="J22" s="6"/>
      <c r="K22" s="6"/>
      <c r="L22" s="6">
        <v>13.8</v>
      </c>
      <c r="M22" s="6">
        <v>11.7</v>
      </c>
    </row>
    <row r="23" spans="1:13">
      <c r="A23" s="1">
        <f t="shared" si="0"/>
        <v>20</v>
      </c>
      <c r="B23" s="11"/>
      <c r="C23" s="6"/>
      <c r="D23" s="6"/>
      <c r="E23" s="6">
        <v>13.7</v>
      </c>
      <c r="F23" s="6">
        <v>4.3</v>
      </c>
      <c r="G23" s="6"/>
      <c r="H23" s="6"/>
      <c r="I23" s="6"/>
      <c r="J23" s="6">
        <v>13.8</v>
      </c>
      <c r="K23" s="6">
        <v>13.2</v>
      </c>
      <c r="L23" s="6"/>
      <c r="M23" s="6"/>
    </row>
    <row r="24" spans="1:13">
      <c r="A24" s="1">
        <f t="shared" si="0"/>
        <v>21</v>
      </c>
      <c r="B24" s="6"/>
      <c r="C24" s="6"/>
      <c r="D24" s="6">
        <v>2.7</v>
      </c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1">
        <f t="shared" si="0"/>
        <v>22</v>
      </c>
      <c r="B25" s="10"/>
      <c r="C25" s="6">
        <v>4.4000000000000004</v>
      </c>
      <c r="D25" s="6"/>
      <c r="E25" s="6"/>
      <c r="F25" s="6"/>
      <c r="G25" s="6">
        <v>16.899999999999999</v>
      </c>
      <c r="H25" s="6">
        <v>13.3</v>
      </c>
      <c r="I25" s="6"/>
      <c r="J25" s="6"/>
      <c r="K25" s="6"/>
      <c r="L25" s="6">
        <v>7.3</v>
      </c>
      <c r="M25" s="6">
        <v>13</v>
      </c>
    </row>
    <row r="26" spans="1:13">
      <c r="A26" s="1">
        <f t="shared" si="0"/>
        <v>23</v>
      </c>
      <c r="B26" s="6">
        <v>14.1</v>
      </c>
      <c r="C26" s="3"/>
      <c r="D26" s="6"/>
      <c r="E26" s="6">
        <v>10.7</v>
      </c>
      <c r="F26" s="6">
        <v>7.6</v>
      </c>
      <c r="G26" s="6"/>
      <c r="H26" s="6"/>
      <c r="I26" s="6"/>
      <c r="J26" s="6"/>
      <c r="K26" s="6">
        <v>13.9</v>
      </c>
      <c r="L26" s="6"/>
      <c r="M26" s="6"/>
    </row>
    <row r="27" spans="1:13">
      <c r="A27" s="1">
        <f t="shared" si="0"/>
        <v>24</v>
      </c>
      <c r="B27" s="6"/>
      <c r="C27" s="6"/>
      <c r="D27" s="6">
        <v>14</v>
      </c>
      <c r="E27" s="6">
        <v>11.1</v>
      </c>
      <c r="F27" s="6"/>
      <c r="G27" s="6"/>
      <c r="H27" s="6"/>
      <c r="I27" s="6">
        <v>12.5</v>
      </c>
      <c r="J27" s="6"/>
      <c r="K27" s="6"/>
      <c r="L27" s="6"/>
      <c r="M27" s="6"/>
    </row>
    <row r="28" spans="1:13">
      <c r="A28" s="1">
        <f t="shared" si="0"/>
        <v>25</v>
      </c>
      <c r="B28" s="10"/>
      <c r="C28" s="6">
        <v>10.6</v>
      </c>
      <c r="D28" s="6"/>
      <c r="E28" s="6"/>
      <c r="F28" s="6"/>
      <c r="G28" s="6">
        <v>15</v>
      </c>
      <c r="H28" s="6">
        <v>7.2</v>
      </c>
      <c r="I28" s="6"/>
      <c r="J28" s="6"/>
      <c r="K28" s="6"/>
      <c r="L28" s="6">
        <v>3.5</v>
      </c>
      <c r="M28" s="6">
        <v>12</v>
      </c>
    </row>
    <row r="29" spans="1:13">
      <c r="A29" s="1">
        <f t="shared" si="0"/>
        <v>26</v>
      </c>
      <c r="B29" s="6">
        <v>8.1999999999999993</v>
      </c>
      <c r="C29" s="6"/>
      <c r="D29" s="6"/>
      <c r="E29" s="6">
        <v>7</v>
      </c>
      <c r="F29" s="6">
        <v>12.1</v>
      </c>
      <c r="G29" s="6"/>
      <c r="H29" s="6"/>
      <c r="I29" s="6"/>
      <c r="J29" s="6"/>
      <c r="K29" s="6">
        <v>5.3</v>
      </c>
      <c r="L29" s="6"/>
      <c r="M29" s="6"/>
    </row>
    <row r="30" spans="1:13">
      <c r="A30" s="1">
        <f t="shared" si="0"/>
        <v>27</v>
      </c>
      <c r="B30" s="6"/>
      <c r="C30" s="6"/>
      <c r="D30" s="6">
        <v>7.3</v>
      </c>
      <c r="E30" s="6"/>
      <c r="F30" s="6"/>
      <c r="G30" s="6"/>
      <c r="H30" s="6"/>
      <c r="I30" s="6">
        <v>13.3</v>
      </c>
      <c r="J30" s="6"/>
      <c r="K30" s="6"/>
      <c r="L30" s="6"/>
      <c r="M30" s="6"/>
    </row>
    <row r="31" spans="1:13">
      <c r="A31" s="1">
        <f t="shared" si="0"/>
        <v>28</v>
      </c>
      <c r="B31" s="4"/>
      <c r="C31" s="6">
        <v>7.9</v>
      </c>
      <c r="D31" s="6"/>
      <c r="E31" s="6"/>
      <c r="F31" s="6"/>
      <c r="G31" s="6">
        <v>7.9</v>
      </c>
      <c r="H31" s="6">
        <v>9.1</v>
      </c>
      <c r="I31" s="6"/>
      <c r="J31" s="6"/>
      <c r="K31" s="6"/>
      <c r="L31" s="6">
        <v>9.3000000000000007</v>
      </c>
      <c r="M31" s="6">
        <v>14.5</v>
      </c>
    </row>
    <row r="32" spans="1:13">
      <c r="A32" s="1">
        <f t="shared" si="0"/>
        <v>29</v>
      </c>
      <c r="B32" s="6">
        <v>9.6</v>
      </c>
      <c r="C32" s="6"/>
      <c r="D32" s="6">
        <v>8.8000000000000007</v>
      </c>
      <c r="E32" s="6">
        <v>7.5</v>
      </c>
      <c r="F32" s="6">
        <v>15.2</v>
      </c>
      <c r="G32" s="6"/>
      <c r="H32" s="6"/>
      <c r="I32" s="6"/>
      <c r="J32" s="6">
        <v>15.2</v>
      </c>
      <c r="K32" s="6">
        <v>7.3</v>
      </c>
      <c r="L32" s="6"/>
      <c r="M32" s="6"/>
    </row>
    <row r="33" spans="1:15">
      <c r="A33" s="1">
        <f t="shared" si="0"/>
        <v>30</v>
      </c>
      <c r="B33" s="3"/>
      <c r="C33" s="6"/>
      <c r="D33" s="6"/>
      <c r="E33" s="6"/>
      <c r="F33" s="6"/>
      <c r="G33" s="6"/>
      <c r="H33" s="6"/>
      <c r="I33" s="6">
        <v>5.7</v>
      </c>
      <c r="J33" s="6">
        <v>17.100000000000001</v>
      </c>
      <c r="K33" s="6"/>
      <c r="L33" s="6"/>
      <c r="M33" s="6"/>
    </row>
    <row r="34" spans="1:15">
      <c r="A34" s="1">
        <f t="shared" si="0"/>
        <v>31</v>
      </c>
      <c r="B34" s="4"/>
      <c r="C34" s="3"/>
      <c r="D34" s="6"/>
      <c r="E34" s="6"/>
      <c r="F34" s="6"/>
      <c r="G34" s="6"/>
      <c r="H34" s="6">
        <v>13.5</v>
      </c>
      <c r="I34" s="6"/>
      <c r="J34" s="6"/>
      <c r="K34" s="6"/>
      <c r="L34" s="6"/>
      <c r="M34" s="6">
        <v>6.2</v>
      </c>
    </row>
    <row r="35" spans="1:15">
      <c r="A35" s="1" t="s">
        <v>2</v>
      </c>
      <c r="B35" s="5">
        <f>MAX(B4:B34)</f>
        <v>23.7</v>
      </c>
      <c r="C35" s="5">
        <f t="shared" ref="C35:M35" si="1">MAX(C4:C34)</f>
        <v>22</v>
      </c>
      <c r="D35" s="5">
        <f>MAX(D4:D34)</f>
        <v>16.7</v>
      </c>
      <c r="E35" s="5">
        <f t="shared" si="1"/>
        <v>17.100000000000001</v>
      </c>
      <c r="F35" s="5">
        <f t="shared" si="1"/>
        <v>15.2</v>
      </c>
      <c r="G35" s="5">
        <f>MAX(G4:G34)</f>
        <v>16.899999999999999</v>
      </c>
      <c r="H35" s="5">
        <f>MAX(H4:H34)</f>
        <v>16.100000000000001</v>
      </c>
      <c r="I35" s="5">
        <f>MAX(I4:I34)</f>
        <v>18.2</v>
      </c>
      <c r="J35" s="5">
        <f t="shared" si="1"/>
        <v>17.100000000000001</v>
      </c>
      <c r="K35" s="5">
        <f t="shared" si="1"/>
        <v>21.3</v>
      </c>
      <c r="L35" s="5">
        <f t="shared" si="1"/>
        <v>14</v>
      </c>
      <c r="M35" s="5">
        <f t="shared" si="1"/>
        <v>23</v>
      </c>
      <c r="N35" s="5"/>
      <c r="O35" s="5"/>
    </row>
    <row r="37" spans="1:15">
      <c r="A37" s="1" t="s">
        <v>3</v>
      </c>
      <c r="B37" s="1">
        <f>MAX(B4:M34)</f>
        <v>23.7</v>
      </c>
      <c r="D37" s="1" t="s">
        <v>4</v>
      </c>
      <c r="E37" s="5">
        <f>AVERAGE(B4:M34)</f>
        <v>10.588333333333335</v>
      </c>
      <c r="G37" s="1" t="s">
        <v>5</v>
      </c>
      <c r="H37" s="5">
        <f>STDEV(B4:M34)</f>
        <v>4.2026838830357303</v>
      </c>
      <c r="J37" s="1" t="s">
        <v>6</v>
      </c>
      <c r="K37" s="1">
        <f>COUNT(B4:M34)</f>
        <v>120</v>
      </c>
      <c r="M37" s="1" t="s">
        <v>18</v>
      </c>
      <c r="N37" s="5">
        <f xml:space="preserve"> K37/122*100</f>
        <v>98.360655737704917</v>
      </c>
    </row>
    <row r="39" spans="1:15">
      <c r="C39" s="1" t="s">
        <v>15</v>
      </c>
      <c r="D39" s="5">
        <f xml:space="preserve"> COUNT(B4:D34)/30*100</f>
        <v>96.666666666666671</v>
      </c>
      <c r="F39" s="1" t="s">
        <v>17</v>
      </c>
      <c r="G39" s="5">
        <f>COUNT(E4:G34)/30*100</f>
        <v>100</v>
      </c>
      <c r="I39" s="1" t="s">
        <v>16</v>
      </c>
      <c r="J39" s="5">
        <f xml:space="preserve"> COUNT(H4:J34)/31*100</f>
        <v>96.774193548387103</v>
      </c>
      <c r="L39" s="1" t="s">
        <v>19</v>
      </c>
      <c r="M39" s="5">
        <f>COUNT(K4:M34)/31*100</f>
        <v>100</v>
      </c>
    </row>
    <row r="41" spans="1:15">
      <c r="A41" s="1" t="s">
        <v>22</v>
      </c>
      <c r="C41" s="7">
        <f>PERCENTILE(B4:M34,0.98)</f>
        <v>21.734000000000002</v>
      </c>
    </row>
    <row r="42" spans="1:15">
      <c r="A42" s="1" t="s">
        <v>21</v>
      </c>
      <c r="B42" s="6">
        <f t="shared" ref="B42:G42" si="2">COUNT(B4:B34)/10*100</f>
        <v>90</v>
      </c>
      <c r="C42" s="6">
        <f t="shared" si="2"/>
        <v>100</v>
      </c>
      <c r="D42" s="6">
        <f t="shared" si="2"/>
        <v>100</v>
      </c>
      <c r="E42" s="6">
        <f t="shared" si="2"/>
        <v>100</v>
      </c>
      <c r="F42" s="6">
        <f t="shared" si="2"/>
        <v>100</v>
      </c>
      <c r="G42" s="6">
        <f t="shared" si="2"/>
        <v>100</v>
      </c>
      <c r="H42" s="6">
        <f>COUNT(H4:H34)/11*100</f>
        <v>100</v>
      </c>
      <c r="I42" s="6">
        <f>COUNT(I4:I34)/10*100</f>
        <v>100</v>
      </c>
      <c r="J42" s="6">
        <f>COUNT(J4:J34)/10*100</f>
        <v>90</v>
      </c>
      <c r="K42" s="6">
        <f>COUNT(K4:K34)/10*100</f>
        <v>100</v>
      </c>
      <c r="L42" s="6">
        <f>COUNT(L4:L34)/10*100</f>
        <v>100</v>
      </c>
      <c r="M42" s="6">
        <f>COUNT(M4:M34)/11*100</f>
        <v>100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N42"/>
  <sheetViews>
    <sheetView workbookViewId="0">
      <pane xSplit="1" ySplit="3" topLeftCell="B4" activePane="bottomRight" state="frozen"/>
      <selection activeCell="B4" sqref="B4:M34"/>
      <selection pane="topRight" activeCell="B4" sqref="B4:M34"/>
      <selection pane="bottomLeft" activeCell="B4" sqref="B4:M34"/>
      <selection pane="bottomRight" activeCell="I24" sqref="I24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28</v>
      </c>
    </row>
    <row r="2" spans="1:13">
      <c r="E2" s="1" t="s">
        <v>1</v>
      </c>
    </row>
    <row r="3" spans="1:13">
      <c r="B3" s="2">
        <v>40179</v>
      </c>
      <c r="C3" s="2">
        <v>40218</v>
      </c>
      <c r="D3" s="2">
        <v>40238</v>
      </c>
      <c r="E3" s="2">
        <v>40269</v>
      </c>
      <c r="F3" s="2">
        <v>40299</v>
      </c>
      <c r="G3" s="2">
        <v>40330</v>
      </c>
      <c r="H3" s="2">
        <v>40360</v>
      </c>
      <c r="I3" s="2">
        <v>40391</v>
      </c>
      <c r="J3" s="2">
        <v>40422</v>
      </c>
      <c r="K3" s="2">
        <v>40452</v>
      </c>
      <c r="L3" s="2">
        <v>40483</v>
      </c>
      <c r="M3" s="2">
        <v>40513</v>
      </c>
    </row>
    <row r="4" spans="1:13">
      <c r="A4" s="1">
        <v>1</v>
      </c>
      <c r="B4" s="3"/>
      <c r="C4" s="6">
        <v>13</v>
      </c>
      <c r="D4" s="3"/>
      <c r="E4" s="3"/>
      <c r="F4" s="6"/>
      <c r="G4" s="6">
        <v>11.3</v>
      </c>
      <c r="H4" s="6">
        <v>3.6</v>
      </c>
      <c r="I4" s="6"/>
      <c r="J4" s="6"/>
      <c r="K4" s="6"/>
      <c r="L4" s="6">
        <v>9.3000000000000007</v>
      </c>
      <c r="M4" s="6">
        <v>5.4</v>
      </c>
    </row>
    <row r="5" spans="1:13">
      <c r="A5" s="1">
        <f t="shared" ref="A5:A34" si="0">+A4+1</f>
        <v>2</v>
      </c>
      <c r="B5" s="11"/>
      <c r="C5" s="6"/>
      <c r="D5" s="3"/>
      <c r="E5" s="6">
        <v>7.5</v>
      </c>
      <c r="F5" s="6">
        <v>10.9</v>
      </c>
      <c r="G5" s="6"/>
      <c r="H5" s="6"/>
      <c r="I5" s="6"/>
      <c r="J5" s="6">
        <v>7.8</v>
      </c>
      <c r="K5" s="6">
        <v>8.4</v>
      </c>
      <c r="L5" s="6"/>
      <c r="M5" s="6"/>
    </row>
    <row r="6" spans="1:13">
      <c r="A6" s="1">
        <f t="shared" si="0"/>
        <v>3</v>
      </c>
      <c r="B6" s="11"/>
      <c r="C6" s="6"/>
      <c r="D6" s="6">
        <v>6.5</v>
      </c>
      <c r="E6" s="6"/>
      <c r="F6" s="6"/>
      <c r="G6" s="6"/>
      <c r="H6" s="6"/>
      <c r="I6" s="6">
        <v>19.600000000000001</v>
      </c>
      <c r="J6" s="6"/>
      <c r="K6" s="6"/>
      <c r="L6" s="6"/>
      <c r="M6" s="6"/>
    </row>
    <row r="7" spans="1:13">
      <c r="A7" s="1">
        <f t="shared" si="0"/>
        <v>4</v>
      </c>
      <c r="B7" s="11"/>
      <c r="C7" s="6"/>
      <c r="D7" s="6"/>
      <c r="E7" s="6"/>
      <c r="F7" s="6"/>
      <c r="G7" s="6">
        <v>4.3</v>
      </c>
      <c r="H7" s="6">
        <v>9</v>
      </c>
      <c r="I7" s="6"/>
      <c r="J7" s="6"/>
      <c r="K7" s="6"/>
      <c r="L7" s="6">
        <v>4.3</v>
      </c>
      <c r="M7" s="6">
        <v>10.8</v>
      </c>
    </row>
    <row r="8" spans="1:13">
      <c r="A8" s="1">
        <f t="shared" si="0"/>
        <v>5</v>
      </c>
      <c r="B8" s="11"/>
      <c r="C8" s="6"/>
      <c r="D8" s="6"/>
      <c r="E8" s="6">
        <v>9.1</v>
      </c>
      <c r="F8" s="6">
        <v>12.2</v>
      </c>
      <c r="G8" s="6"/>
      <c r="H8" s="6"/>
      <c r="I8" s="6"/>
      <c r="J8" s="6">
        <v>12.9</v>
      </c>
      <c r="K8" s="6">
        <v>5.7</v>
      </c>
      <c r="L8" s="6"/>
      <c r="M8" s="6"/>
    </row>
    <row r="9" spans="1:13">
      <c r="A9" s="1">
        <f t="shared" si="0"/>
        <v>6</v>
      </c>
      <c r="B9" s="3"/>
      <c r="C9" s="6"/>
      <c r="D9" s="6">
        <v>17</v>
      </c>
      <c r="E9" s="6"/>
      <c r="F9" s="6"/>
      <c r="G9" s="6"/>
      <c r="H9" s="6"/>
      <c r="I9" s="6">
        <v>10.4</v>
      </c>
      <c r="J9" s="6"/>
      <c r="K9" s="6"/>
      <c r="L9" s="6"/>
      <c r="M9" s="6"/>
    </row>
    <row r="10" spans="1:13">
      <c r="A10" s="1">
        <f t="shared" si="0"/>
        <v>7</v>
      </c>
      <c r="B10" s="11"/>
      <c r="C10" s="6"/>
      <c r="D10" s="3"/>
      <c r="E10" s="6"/>
      <c r="F10" s="6"/>
      <c r="G10" s="6">
        <v>11.8</v>
      </c>
      <c r="H10" s="6" t="s">
        <v>24</v>
      </c>
      <c r="I10" s="6"/>
      <c r="J10" s="6"/>
      <c r="K10" s="6"/>
      <c r="L10" s="6">
        <v>8.6</v>
      </c>
      <c r="M10" s="6">
        <v>11.7</v>
      </c>
    </row>
    <row r="11" spans="1:13">
      <c r="A11" s="1">
        <f t="shared" si="0"/>
        <v>8</v>
      </c>
      <c r="B11" s="6">
        <v>6.2</v>
      </c>
      <c r="C11" s="6"/>
      <c r="D11" s="3"/>
      <c r="E11" s="6">
        <v>7</v>
      </c>
      <c r="F11" s="6">
        <v>8.9</v>
      </c>
      <c r="G11" s="6"/>
      <c r="H11" s="6"/>
      <c r="I11" s="6"/>
      <c r="J11" s="6">
        <v>3.3</v>
      </c>
      <c r="K11" s="6">
        <v>13.5</v>
      </c>
      <c r="L11" s="6"/>
      <c r="M11" s="6"/>
    </row>
    <row r="12" spans="1:13">
      <c r="A12" s="1">
        <f t="shared" si="0"/>
        <v>9</v>
      </c>
      <c r="B12" s="6"/>
      <c r="C12" s="6"/>
      <c r="D12" s="6">
        <v>9.6999999999999993</v>
      </c>
      <c r="E12" s="10"/>
      <c r="F12" s="6"/>
      <c r="G12" s="6"/>
      <c r="H12" s="6">
        <v>16.3</v>
      </c>
      <c r="I12" s="6" t="s">
        <v>24</v>
      </c>
      <c r="J12" s="6"/>
      <c r="K12" s="6"/>
      <c r="L12" s="6"/>
      <c r="M12" s="6"/>
    </row>
    <row r="13" spans="1:13">
      <c r="A13" s="1">
        <f t="shared" si="0"/>
        <v>10</v>
      </c>
      <c r="B13" s="6"/>
      <c r="C13" s="6">
        <v>8.4</v>
      </c>
      <c r="D13" s="10"/>
      <c r="E13" s="6"/>
      <c r="F13" s="6"/>
      <c r="G13" s="6">
        <v>15.7</v>
      </c>
      <c r="H13" s="6">
        <v>12.4</v>
      </c>
      <c r="I13" s="6"/>
      <c r="J13" s="6"/>
      <c r="K13" s="6"/>
      <c r="L13" s="6">
        <v>7.9</v>
      </c>
      <c r="M13" s="6">
        <v>8.6</v>
      </c>
    </row>
    <row r="14" spans="1:13">
      <c r="A14" s="1">
        <f t="shared" si="0"/>
        <v>11</v>
      </c>
      <c r="B14" s="6">
        <v>11.7</v>
      </c>
      <c r="C14" s="6">
        <v>8</v>
      </c>
      <c r="D14" s="6"/>
      <c r="E14" s="6" t="s">
        <v>24</v>
      </c>
      <c r="F14" s="6">
        <v>11</v>
      </c>
      <c r="G14" s="6"/>
      <c r="H14" s="6"/>
      <c r="I14" s="6"/>
      <c r="J14" s="6">
        <v>7</v>
      </c>
      <c r="K14" s="6">
        <v>13.1</v>
      </c>
      <c r="L14" s="6"/>
      <c r="M14" s="6"/>
    </row>
    <row r="15" spans="1:13">
      <c r="A15" s="1">
        <f t="shared" si="0"/>
        <v>12</v>
      </c>
      <c r="B15" s="6"/>
      <c r="C15" s="6">
        <v>4</v>
      </c>
      <c r="D15" s="6">
        <v>9.8000000000000007</v>
      </c>
      <c r="E15" s="6"/>
      <c r="F15" s="6"/>
      <c r="G15" s="6"/>
      <c r="H15" s="6"/>
      <c r="I15" s="6">
        <v>7.1</v>
      </c>
      <c r="J15" s="6"/>
      <c r="K15" s="6"/>
      <c r="L15" s="6"/>
      <c r="M15" s="6"/>
    </row>
    <row r="16" spans="1:13">
      <c r="A16" s="1">
        <f t="shared" si="0"/>
        <v>13</v>
      </c>
      <c r="B16" s="6"/>
      <c r="C16" s="6">
        <v>5.9</v>
      </c>
      <c r="D16" s="6"/>
      <c r="E16" s="6"/>
      <c r="F16" s="6"/>
      <c r="G16" s="6">
        <v>11.1</v>
      </c>
      <c r="H16" s="6">
        <v>16.5</v>
      </c>
      <c r="I16" s="6"/>
      <c r="J16" s="6"/>
      <c r="K16" s="6"/>
      <c r="L16" s="6">
        <v>10.8</v>
      </c>
      <c r="M16" s="6">
        <v>3.7</v>
      </c>
    </row>
    <row r="17" spans="1:13">
      <c r="A17" s="1">
        <f t="shared" si="0"/>
        <v>14</v>
      </c>
      <c r="B17" s="6">
        <v>7.7</v>
      </c>
      <c r="C17" s="6"/>
      <c r="D17" s="6"/>
      <c r="E17" s="6">
        <v>7.2</v>
      </c>
      <c r="F17" s="6">
        <v>9.1999999999999993</v>
      </c>
      <c r="G17" s="6"/>
      <c r="H17" s="6"/>
      <c r="I17" s="6"/>
      <c r="J17" s="6">
        <v>6.8</v>
      </c>
      <c r="K17" s="6">
        <v>9</v>
      </c>
      <c r="L17" s="6"/>
      <c r="M17" s="6"/>
    </row>
    <row r="18" spans="1:13">
      <c r="A18" s="1">
        <f t="shared" si="0"/>
        <v>15</v>
      </c>
      <c r="B18" s="6">
        <v>15.3</v>
      </c>
      <c r="C18" s="6"/>
      <c r="D18" s="6">
        <v>7</v>
      </c>
      <c r="E18" s="6"/>
      <c r="F18" s="6"/>
      <c r="G18" s="6"/>
      <c r="H18" s="6"/>
      <c r="I18" s="6" t="s">
        <v>24</v>
      </c>
      <c r="J18" s="6"/>
      <c r="K18" s="6"/>
      <c r="L18" s="6"/>
      <c r="M18" s="6"/>
    </row>
    <row r="19" spans="1:13">
      <c r="A19" s="1">
        <f t="shared" si="0"/>
        <v>16</v>
      </c>
      <c r="B19" s="6"/>
      <c r="C19" s="6">
        <v>2.7</v>
      </c>
      <c r="D19" s="6"/>
      <c r="E19" s="6"/>
      <c r="F19" s="6"/>
      <c r="G19" s="6">
        <v>9.9</v>
      </c>
      <c r="H19" s="6" t="s">
        <v>24</v>
      </c>
      <c r="I19" s="6"/>
      <c r="J19" s="6"/>
      <c r="K19" s="6"/>
      <c r="L19" s="6">
        <v>6.6</v>
      </c>
      <c r="M19" s="6" t="s">
        <v>24</v>
      </c>
    </row>
    <row r="20" spans="1:13">
      <c r="A20" s="1">
        <f t="shared" si="0"/>
        <v>17</v>
      </c>
      <c r="B20" s="11" t="s">
        <v>24</v>
      </c>
      <c r="C20" s="6"/>
      <c r="D20" s="6"/>
      <c r="E20" s="6">
        <v>16.100000000000001</v>
      </c>
      <c r="F20" s="6">
        <v>5.7</v>
      </c>
      <c r="G20" s="6"/>
      <c r="H20" s="6"/>
      <c r="I20" s="6"/>
      <c r="J20" s="6">
        <v>7.8</v>
      </c>
      <c r="K20" s="6">
        <v>17.100000000000001</v>
      </c>
      <c r="L20" s="6"/>
      <c r="M20" s="6"/>
    </row>
    <row r="21" spans="1:13">
      <c r="A21" s="1">
        <f t="shared" si="0"/>
        <v>18</v>
      </c>
      <c r="B21" s="10"/>
      <c r="C21" s="6"/>
      <c r="D21" s="6">
        <v>11</v>
      </c>
      <c r="E21" s="6"/>
      <c r="F21" s="6"/>
      <c r="G21" s="6"/>
      <c r="H21" s="6"/>
      <c r="I21" s="6">
        <v>6.7</v>
      </c>
      <c r="J21" s="6"/>
      <c r="K21" s="6"/>
      <c r="L21" s="6"/>
      <c r="M21" s="6"/>
    </row>
    <row r="22" spans="1:13">
      <c r="A22" s="1">
        <f t="shared" si="0"/>
        <v>19</v>
      </c>
      <c r="B22" s="6"/>
      <c r="C22" s="6">
        <v>11.6</v>
      </c>
      <c r="D22" s="6"/>
      <c r="E22" s="6"/>
      <c r="F22" s="6"/>
      <c r="G22" s="6">
        <v>6.4</v>
      </c>
      <c r="H22" s="6">
        <v>9</v>
      </c>
      <c r="I22" s="6"/>
      <c r="J22" s="6"/>
      <c r="K22" s="6"/>
      <c r="L22" s="6">
        <v>9.4</v>
      </c>
      <c r="M22" s="6">
        <v>8.1</v>
      </c>
    </row>
    <row r="23" spans="1:13">
      <c r="A23" s="1">
        <f t="shared" si="0"/>
        <v>20</v>
      </c>
      <c r="B23" s="6">
        <v>5.5</v>
      </c>
      <c r="C23" s="6"/>
      <c r="D23" s="6"/>
      <c r="E23" s="6">
        <v>9.4</v>
      </c>
      <c r="F23" s="6">
        <v>7</v>
      </c>
      <c r="G23" s="6"/>
      <c r="H23" s="6"/>
      <c r="I23" s="6"/>
      <c r="J23" s="6">
        <v>11.7</v>
      </c>
      <c r="K23" s="6">
        <v>9.1999999999999993</v>
      </c>
      <c r="L23" s="6"/>
      <c r="M23" s="6"/>
    </row>
    <row r="24" spans="1:13">
      <c r="A24" s="1">
        <f t="shared" si="0"/>
        <v>21</v>
      </c>
      <c r="B24" s="6"/>
      <c r="C24" s="6"/>
      <c r="D24" s="6">
        <v>3.2</v>
      </c>
      <c r="E24" s="6"/>
      <c r="F24" s="6"/>
      <c r="G24" s="6"/>
      <c r="H24" s="6"/>
      <c r="I24" s="6">
        <v>4.2</v>
      </c>
      <c r="J24" s="6"/>
      <c r="K24" s="6"/>
      <c r="L24" s="6"/>
      <c r="M24" s="6"/>
    </row>
    <row r="25" spans="1:13">
      <c r="A25" s="1">
        <f t="shared" si="0"/>
        <v>22</v>
      </c>
      <c r="B25" s="6"/>
      <c r="C25" s="6">
        <v>5.8</v>
      </c>
      <c r="D25" s="6"/>
      <c r="E25" s="6"/>
      <c r="F25" s="6"/>
      <c r="G25" s="6">
        <v>9.9</v>
      </c>
      <c r="H25" s="6">
        <v>10.7</v>
      </c>
      <c r="I25" s="6"/>
      <c r="J25" s="6"/>
      <c r="K25" s="6"/>
      <c r="L25" s="6" t="s">
        <v>24</v>
      </c>
      <c r="M25" s="6">
        <v>12.7</v>
      </c>
    </row>
    <row r="26" spans="1:13">
      <c r="A26" s="1">
        <f t="shared" si="0"/>
        <v>23</v>
      </c>
      <c r="B26" s="6">
        <v>7.7</v>
      </c>
      <c r="C26" s="6"/>
      <c r="D26" s="6"/>
      <c r="E26" s="6">
        <v>8.1999999999999993</v>
      </c>
      <c r="F26" s="6">
        <v>8.8000000000000007</v>
      </c>
      <c r="G26" s="6"/>
      <c r="H26" s="6"/>
      <c r="I26" s="6"/>
      <c r="J26" s="6">
        <v>8.6999999999999993</v>
      </c>
      <c r="K26" s="6">
        <v>9.6</v>
      </c>
      <c r="L26" s="6"/>
      <c r="M26" s="6"/>
    </row>
    <row r="27" spans="1:13">
      <c r="A27" s="1">
        <f t="shared" si="0"/>
        <v>24</v>
      </c>
      <c r="B27" s="6"/>
      <c r="C27" s="6"/>
      <c r="D27" s="6">
        <v>11</v>
      </c>
      <c r="E27" s="6"/>
      <c r="F27" s="6"/>
      <c r="G27" s="6"/>
      <c r="H27" s="6"/>
      <c r="I27" s="6" t="s">
        <v>24</v>
      </c>
      <c r="J27" s="6"/>
      <c r="K27" s="6"/>
      <c r="L27" s="6"/>
      <c r="M27" s="6"/>
    </row>
    <row r="28" spans="1:13">
      <c r="A28" s="1">
        <f t="shared" si="0"/>
        <v>25</v>
      </c>
      <c r="B28" s="6"/>
      <c r="C28" s="6">
        <v>3.9</v>
      </c>
      <c r="D28" s="6"/>
      <c r="E28" s="6"/>
      <c r="F28" s="6"/>
      <c r="G28" s="6">
        <v>10.6</v>
      </c>
      <c r="H28" s="6">
        <v>6.4</v>
      </c>
      <c r="I28" s="6"/>
      <c r="J28" s="6"/>
      <c r="K28" s="6"/>
      <c r="L28" s="6">
        <v>3.9</v>
      </c>
      <c r="M28" s="6">
        <v>9.6999999999999993</v>
      </c>
    </row>
    <row r="29" spans="1:13">
      <c r="A29" s="1">
        <f t="shared" si="0"/>
        <v>26</v>
      </c>
      <c r="B29" s="6">
        <v>5.3</v>
      </c>
      <c r="C29" s="6"/>
      <c r="D29" s="6"/>
      <c r="E29" s="6">
        <v>6.6</v>
      </c>
      <c r="F29" s="6">
        <v>15.7</v>
      </c>
      <c r="G29" s="6"/>
      <c r="H29" s="6"/>
      <c r="I29" s="6"/>
      <c r="J29" s="6">
        <v>11.1</v>
      </c>
      <c r="K29" s="6">
        <v>5.2</v>
      </c>
      <c r="L29" s="6"/>
      <c r="M29" s="6"/>
    </row>
    <row r="30" spans="1:13">
      <c r="A30" s="1">
        <f t="shared" si="0"/>
        <v>27</v>
      </c>
      <c r="B30" s="6">
        <v>8.6</v>
      </c>
      <c r="C30" s="6"/>
      <c r="D30" s="6">
        <v>9.1999999999999993</v>
      </c>
      <c r="E30" s="6"/>
      <c r="F30" s="6"/>
      <c r="G30" s="6"/>
      <c r="H30" s="6"/>
      <c r="I30" s="6">
        <v>9.1999999999999993</v>
      </c>
      <c r="J30" s="6"/>
      <c r="K30" s="6"/>
      <c r="L30" s="6"/>
      <c r="M30" s="6"/>
    </row>
    <row r="31" spans="1:13">
      <c r="A31" s="1">
        <f t="shared" si="0"/>
        <v>28</v>
      </c>
      <c r="B31" s="6"/>
      <c r="C31" s="6">
        <v>8.4</v>
      </c>
      <c r="D31" s="6"/>
      <c r="E31" s="6"/>
      <c r="F31" s="6"/>
      <c r="G31" s="6">
        <v>6.2</v>
      </c>
      <c r="H31" s="6">
        <v>0.4</v>
      </c>
      <c r="I31" s="6"/>
      <c r="J31" s="6"/>
      <c r="K31" s="6"/>
      <c r="L31" s="6">
        <v>8.3000000000000007</v>
      </c>
      <c r="M31" s="6">
        <v>8.6999999999999993</v>
      </c>
    </row>
    <row r="32" spans="1:13">
      <c r="A32" s="1">
        <f t="shared" si="0"/>
        <v>29</v>
      </c>
      <c r="B32" s="6">
        <v>5.5</v>
      </c>
      <c r="C32" s="6"/>
      <c r="D32" s="6"/>
      <c r="E32" s="6">
        <v>8.5</v>
      </c>
      <c r="F32" s="6">
        <v>16.5</v>
      </c>
      <c r="G32" s="6"/>
      <c r="H32" s="6"/>
      <c r="I32" s="6"/>
      <c r="J32" s="6">
        <v>12.4</v>
      </c>
      <c r="K32" s="6">
        <v>6.9</v>
      </c>
      <c r="L32" s="6"/>
      <c r="M32" s="6"/>
    </row>
    <row r="33" spans="1:14">
      <c r="A33" s="1">
        <f t="shared" si="0"/>
        <v>30</v>
      </c>
      <c r="B33" s="3"/>
      <c r="C33" s="3"/>
      <c r="D33" s="6">
        <v>11</v>
      </c>
      <c r="E33" s="6"/>
      <c r="F33" s="6"/>
      <c r="G33" s="6"/>
      <c r="H33" s="6"/>
      <c r="I33" s="6">
        <v>4</v>
      </c>
      <c r="J33" s="6"/>
      <c r="K33" s="6"/>
      <c r="L33" s="6"/>
      <c r="M33" s="6"/>
    </row>
    <row r="34" spans="1:14">
      <c r="A34" s="1">
        <f t="shared" si="0"/>
        <v>31</v>
      </c>
      <c r="B34" s="3"/>
      <c r="C34" s="3"/>
      <c r="D34" s="3"/>
      <c r="E34" s="3"/>
      <c r="F34" s="6"/>
      <c r="G34" s="6"/>
      <c r="H34" s="6">
        <v>15.3</v>
      </c>
      <c r="I34" s="6"/>
      <c r="J34" s="6"/>
      <c r="K34" s="6"/>
      <c r="L34" s="6"/>
      <c r="M34" s="6">
        <v>5.2</v>
      </c>
    </row>
    <row r="35" spans="1:14">
      <c r="A35" s="1" t="s">
        <v>2</v>
      </c>
      <c r="B35" s="5">
        <f>MAX(B4:B34)</f>
        <v>15.3</v>
      </c>
      <c r="C35" s="5">
        <f t="shared" ref="C35:M35" si="1">MAX(C4:C34)</f>
        <v>13</v>
      </c>
      <c r="D35" s="5">
        <f>MAX(D4:D34)</f>
        <v>17</v>
      </c>
      <c r="E35" s="5">
        <f t="shared" si="1"/>
        <v>16.100000000000001</v>
      </c>
      <c r="F35" s="5">
        <f t="shared" si="1"/>
        <v>16.5</v>
      </c>
      <c r="G35" s="5">
        <f t="shared" si="1"/>
        <v>15.7</v>
      </c>
      <c r="H35" s="5">
        <f>MAX(H4:H34)</f>
        <v>16.5</v>
      </c>
      <c r="I35" s="5">
        <f>MAX(I4:I34)</f>
        <v>19.600000000000001</v>
      </c>
      <c r="J35" s="5">
        <f t="shared" si="1"/>
        <v>12.9</v>
      </c>
      <c r="K35" s="5">
        <f>MAX(K4:K34)</f>
        <v>17.100000000000001</v>
      </c>
      <c r="L35" s="5">
        <f t="shared" si="1"/>
        <v>10.8</v>
      </c>
      <c r="M35" s="5">
        <f t="shared" si="1"/>
        <v>12.7</v>
      </c>
      <c r="N35" s="5"/>
    </row>
    <row r="37" spans="1:14">
      <c r="A37" s="1" t="s">
        <v>3</v>
      </c>
      <c r="B37" s="1">
        <f>MAX(B4:M34)</f>
        <v>19.600000000000001</v>
      </c>
      <c r="D37" s="1" t="s">
        <v>4</v>
      </c>
      <c r="E37" s="5">
        <f>AVERAGE(B4:M34)</f>
        <v>8.9912280701754419</v>
      </c>
      <c r="G37" s="1" t="s">
        <v>5</v>
      </c>
      <c r="H37" s="5">
        <f>STDEV(B4:M34)</f>
        <v>3.5918925768745873</v>
      </c>
      <c r="J37" s="1" t="s">
        <v>6</v>
      </c>
      <c r="K37" s="1">
        <f>COUNT(B4:M34)</f>
        <v>114</v>
      </c>
      <c r="M37" s="1" t="s">
        <v>18</v>
      </c>
      <c r="N37" s="5">
        <f xml:space="preserve"> K37/122*100</f>
        <v>93.442622950819683</v>
      </c>
    </row>
    <row r="39" spans="1:14">
      <c r="C39" s="1" t="s">
        <v>15</v>
      </c>
      <c r="D39" s="5">
        <f xml:space="preserve"> COUNT(B4:D34)/30*100</f>
        <v>96.666666666666671</v>
      </c>
      <c r="F39" s="1" t="s">
        <v>17</v>
      </c>
      <c r="G39" s="5">
        <f>COUNT(E4:G34)/30*100</f>
        <v>96.666666666666671</v>
      </c>
      <c r="I39" s="1" t="s">
        <v>16</v>
      </c>
      <c r="J39" s="5">
        <f xml:space="preserve"> COUNT(H4:J34)/31*100</f>
        <v>87.096774193548384</v>
      </c>
      <c r="L39" s="1" t="s">
        <v>19</v>
      </c>
      <c r="M39" s="5">
        <f>COUNT(K4:M34)/31*100</f>
        <v>93.548387096774192</v>
      </c>
    </row>
    <row r="41" spans="1:14">
      <c r="A41" s="1" t="s">
        <v>22</v>
      </c>
      <c r="C41" s="7">
        <f>PERCENTILE(B4:M34,0.98)</f>
        <v>16.869999999999997</v>
      </c>
    </row>
    <row r="42" spans="1:14">
      <c r="A42" s="1" t="s">
        <v>21</v>
      </c>
      <c r="B42" s="6">
        <f t="shared" ref="B42:G42" si="2">COUNT(B4:B34)/10*100</f>
        <v>90</v>
      </c>
      <c r="C42" s="6">
        <f t="shared" si="2"/>
        <v>100</v>
      </c>
      <c r="D42" s="6">
        <f t="shared" si="2"/>
        <v>100</v>
      </c>
      <c r="E42" s="6">
        <f t="shared" si="2"/>
        <v>90</v>
      </c>
      <c r="F42" s="6">
        <f t="shared" si="2"/>
        <v>100</v>
      </c>
      <c r="G42" s="6">
        <f t="shared" si="2"/>
        <v>100</v>
      </c>
      <c r="H42" s="6">
        <f>COUNT(H4:H34)/11*100</f>
        <v>90.909090909090907</v>
      </c>
      <c r="I42" s="6">
        <f>COUNT(I4:I34)/10*100</f>
        <v>70</v>
      </c>
      <c r="J42" s="6">
        <f>COUNT(J4:J34)/10*100</f>
        <v>100</v>
      </c>
      <c r="K42" s="6">
        <f>COUNT(K4:K34)/10*100</f>
        <v>100</v>
      </c>
      <c r="L42" s="6">
        <f>COUNT(L4:L34)/10*100</f>
        <v>90</v>
      </c>
      <c r="M42" s="6">
        <f>COUNT(M4:M34)/11*100</f>
        <v>90.909090909090907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N4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22" sqref="K22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25</v>
      </c>
    </row>
    <row r="2" spans="1:13">
      <c r="E2" s="1" t="s">
        <v>1</v>
      </c>
    </row>
    <row r="3" spans="1:13">
      <c r="B3" s="2">
        <v>40179</v>
      </c>
      <c r="C3" s="2">
        <v>40218</v>
      </c>
      <c r="D3" s="2">
        <v>40238</v>
      </c>
      <c r="E3" s="2">
        <v>40269</v>
      </c>
      <c r="F3" s="2">
        <v>40299</v>
      </c>
      <c r="G3" s="2">
        <v>40330</v>
      </c>
      <c r="H3" s="2">
        <v>40360</v>
      </c>
      <c r="I3" s="2">
        <v>40391</v>
      </c>
      <c r="J3" s="2">
        <v>40422</v>
      </c>
      <c r="K3" s="2">
        <v>40452</v>
      </c>
      <c r="L3" s="2">
        <v>40483</v>
      </c>
      <c r="M3" s="2">
        <v>40513</v>
      </c>
    </row>
    <row r="4" spans="1:13">
      <c r="A4" s="1">
        <v>1</v>
      </c>
      <c r="B4" s="3"/>
      <c r="C4" s="6">
        <v>12.9</v>
      </c>
      <c r="D4" s="3"/>
      <c r="E4" s="3"/>
      <c r="F4" s="6"/>
      <c r="G4" s="6"/>
      <c r="H4" s="6"/>
      <c r="I4" s="6"/>
      <c r="J4" s="6"/>
      <c r="K4" s="6"/>
      <c r="L4" s="6"/>
      <c r="M4" s="6"/>
    </row>
    <row r="5" spans="1:13">
      <c r="A5" s="1">
        <f t="shared" ref="A5:A34" si="0">+A4+1</f>
        <v>2</v>
      </c>
      <c r="B5" s="3"/>
      <c r="C5" s="3"/>
      <c r="D5" s="3"/>
      <c r="E5" s="6">
        <v>7.2</v>
      </c>
      <c r="F5" s="6"/>
      <c r="G5" s="6"/>
      <c r="H5" s="6"/>
      <c r="I5" s="6"/>
      <c r="J5" s="6"/>
      <c r="K5" s="6"/>
      <c r="L5" s="6"/>
      <c r="M5" s="6"/>
    </row>
    <row r="6" spans="1:13">
      <c r="A6" s="1">
        <f t="shared" si="0"/>
        <v>3</v>
      </c>
      <c r="B6" s="3"/>
      <c r="C6" s="3"/>
      <c r="D6" s="3"/>
      <c r="E6" s="3"/>
      <c r="F6" s="6"/>
      <c r="G6" s="6"/>
      <c r="H6" s="6"/>
      <c r="I6" s="6"/>
      <c r="J6" s="6"/>
      <c r="K6" s="6"/>
      <c r="L6" s="6"/>
      <c r="M6" s="6"/>
    </row>
    <row r="7" spans="1:13">
      <c r="A7" s="1">
        <f t="shared" si="0"/>
        <v>4</v>
      </c>
      <c r="B7" s="3"/>
      <c r="C7" s="3"/>
      <c r="D7" s="3"/>
      <c r="E7" s="3"/>
      <c r="F7" s="6"/>
      <c r="G7" s="6">
        <v>3.5</v>
      </c>
      <c r="H7" s="6"/>
      <c r="I7" s="6"/>
      <c r="J7" s="6"/>
      <c r="K7" s="6"/>
      <c r="L7" s="6">
        <v>4.5</v>
      </c>
      <c r="M7" s="6"/>
    </row>
    <row r="8" spans="1:13">
      <c r="A8" s="1">
        <f t="shared" si="0"/>
        <v>5</v>
      </c>
      <c r="B8" s="3"/>
      <c r="C8" s="3"/>
      <c r="D8" s="3"/>
      <c r="E8" s="3"/>
      <c r="F8" s="6"/>
      <c r="G8" s="6"/>
      <c r="H8" s="6"/>
      <c r="I8" s="6"/>
      <c r="J8" s="6">
        <v>13.2</v>
      </c>
      <c r="K8" s="6"/>
      <c r="L8" s="6"/>
      <c r="M8" s="6"/>
    </row>
    <row r="9" spans="1:13">
      <c r="A9" s="1">
        <f t="shared" si="0"/>
        <v>6</v>
      </c>
      <c r="B9" s="3"/>
      <c r="C9" s="3"/>
      <c r="D9" s="3"/>
      <c r="E9" s="3"/>
      <c r="F9" s="6"/>
      <c r="G9" s="6"/>
      <c r="H9" s="6"/>
      <c r="I9" s="6"/>
      <c r="J9" s="6"/>
      <c r="K9" s="6"/>
      <c r="L9" s="6"/>
      <c r="M9" s="6"/>
    </row>
    <row r="10" spans="1:13">
      <c r="A10" s="1">
        <f t="shared" si="0"/>
        <v>7</v>
      </c>
      <c r="B10" s="3"/>
      <c r="C10" s="3"/>
      <c r="D10" s="3"/>
      <c r="E10" s="3"/>
      <c r="F10" s="6"/>
      <c r="G10" s="6"/>
      <c r="H10" s="6">
        <v>9</v>
      </c>
      <c r="I10" s="6"/>
      <c r="J10" s="6"/>
      <c r="K10" s="6"/>
      <c r="L10" s="6"/>
      <c r="M10" s="6"/>
    </row>
    <row r="11" spans="1:13">
      <c r="A11" s="1">
        <f t="shared" si="0"/>
        <v>8</v>
      </c>
      <c r="B11" s="6">
        <v>6</v>
      </c>
      <c r="C11" s="3"/>
      <c r="D11" s="3"/>
      <c r="E11" s="3"/>
      <c r="F11" s="6">
        <v>8.5</v>
      </c>
      <c r="G11" s="6"/>
      <c r="H11" s="6"/>
      <c r="I11" s="6"/>
      <c r="J11" s="6"/>
      <c r="K11" s="6"/>
      <c r="L11" s="6"/>
      <c r="M11" s="6"/>
    </row>
    <row r="12" spans="1:13">
      <c r="A12" s="1">
        <f t="shared" si="0"/>
        <v>9</v>
      </c>
      <c r="B12" s="3"/>
      <c r="C12" s="3"/>
      <c r="D12" s="6">
        <v>9.8000000000000007</v>
      </c>
      <c r="E12" s="3"/>
      <c r="F12" s="6"/>
      <c r="G12" s="6"/>
      <c r="H12" s="6"/>
      <c r="I12" s="6"/>
      <c r="J12" s="6"/>
      <c r="K12" s="6"/>
      <c r="L12" s="6"/>
      <c r="M12" s="6"/>
    </row>
    <row r="13" spans="1:13">
      <c r="A13" s="1">
        <f t="shared" si="0"/>
        <v>10</v>
      </c>
      <c r="B13" s="3"/>
      <c r="C13" s="3"/>
      <c r="D13" s="6"/>
      <c r="E13" s="3"/>
      <c r="F13" s="6"/>
      <c r="G13" s="6"/>
      <c r="H13" s="6"/>
      <c r="I13" s="6"/>
      <c r="J13" s="6"/>
      <c r="K13" s="6"/>
      <c r="L13" s="6"/>
      <c r="M13" s="6">
        <v>8.5</v>
      </c>
    </row>
    <row r="14" spans="1:13">
      <c r="A14" s="1">
        <f t="shared" si="0"/>
        <v>11</v>
      </c>
      <c r="B14" s="3"/>
      <c r="C14" s="3"/>
      <c r="D14" s="6"/>
      <c r="E14" s="3"/>
      <c r="F14" s="6"/>
      <c r="G14" s="6"/>
      <c r="H14" s="6"/>
      <c r="I14" s="6"/>
      <c r="J14" s="6"/>
      <c r="K14" s="6">
        <v>13.6</v>
      </c>
      <c r="L14" s="6"/>
      <c r="M14" s="6"/>
    </row>
    <row r="15" spans="1:13">
      <c r="A15" s="1">
        <f t="shared" si="0"/>
        <v>12</v>
      </c>
      <c r="B15" s="3"/>
      <c r="C15" s="3"/>
      <c r="D15" s="6"/>
      <c r="E15" s="3"/>
      <c r="F15" s="6"/>
      <c r="G15" s="6"/>
      <c r="H15" s="6"/>
      <c r="I15" s="6">
        <v>8</v>
      </c>
      <c r="J15" s="6"/>
      <c r="K15" s="6"/>
      <c r="L15" s="6"/>
      <c r="M15" s="6"/>
    </row>
    <row r="16" spans="1:13">
      <c r="A16" s="1">
        <f t="shared" si="0"/>
        <v>13</v>
      </c>
      <c r="B16" s="3"/>
      <c r="C16" s="6">
        <v>5.5</v>
      </c>
      <c r="D16" s="6"/>
      <c r="E16" s="6"/>
      <c r="F16" s="6"/>
      <c r="G16" s="6">
        <v>11.3</v>
      </c>
      <c r="H16" s="6"/>
      <c r="I16" s="6"/>
      <c r="J16" s="6"/>
      <c r="K16" s="6"/>
      <c r="L16" s="6"/>
      <c r="M16" s="6"/>
    </row>
    <row r="17" spans="1:13">
      <c r="A17" s="1">
        <f t="shared" si="0"/>
        <v>14</v>
      </c>
      <c r="B17" s="3"/>
      <c r="C17" s="6"/>
      <c r="D17" s="6"/>
      <c r="E17" s="6">
        <v>7</v>
      </c>
      <c r="F17" s="6"/>
      <c r="G17" s="6"/>
      <c r="H17" s="6"/>
      <c r="I17" s="6"/>
      <c r="J17" s="6"/>
      <c r="K17" s="6"/>
      <c r="L17" s="6"/>
      <c r="M17" s="6"/>
    </row>
    <row r="18" spans="1:13">
      <c r="A18" s="1">
        <f t="shared" si="0"/>
        <v>15</v>
      </c>
      <c r="B18" s="3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>
      <c r="A19" s="1">
        <f t="shared" si="0"/>
        <v>16</v>
      </c>
      <c r="B19" s="3"/>
      <c r="C19" s="6"/>
      <c r="D19" s="6"/>
      <c r="E19" s="6"/>
      <c r="F19" s="6"/>
      <c r="G19" s="6"/>
      <c r="H19" s="6"/>
      <c r="I19" s="6"/>
      <c r="J19" s="6"/>
      <c r="K19" s="6"/>
      <c r="L19" s="6">
        <v>6.8</v>
      </c>
      <c r="M19" s="6"/>
    </row>
    <row r="20" spans="1:13">
      <c r="A20" s="1">
        <f t="shared" si="0"/>
        <v>17</v>
      </c>
      <c r="B20" s="3"/>
      <c r="C20" s="6"/>
      <c r="D20" s="6"/>
      <c r="E20" s="6"/>
      <c r="F20" s="6"/>
      <c r="G20" s="6"/>
      <c r="H20" s="6"/>
      <c r="I20" s="6"/>
      <c r="J20" s="6">
        <v>8.3000000000000007</v>
      </c>
      <c r="K20" s="6"/>
      <c r="L20" s="6"/>
      <c r="M20" s="6"/>
    </row>
    <row r="21" spans="1:13">
      <c r="A21" s="1">
        <f t="shared" si="0"/>
        <v>18</v>
      </c>
      <c r="B21" s="3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>
      <c r="A22" s="1">
        <f t="shared" si="0"/>
        <v>19</v>
      </c>
      <c r="B22" s="3"/>
      <c r="C22" s="6"/>
      <c r="D22" s="6"/>
      <c r="E22" s="6"/>
      <c r="F22" s="6"/>
      <c r="G22" s="6"/>
      <c r="H22" s="6">
        <v>8.4</v>
      </c>
      <c r="I22" s="6"/>
      <c r="J22" s="6"/>
      <c r="K22" s="6"/>
      <c r="L22" s="6"/>
      <c r="M22" s="6"/>
    </row>
    <row r="23" spans="1:13">
      <c r="A23" s="1">
        <f t="shared" si="0"/>
        <v>20</v>
      </c>
      <c r="B23" s="11" t="s">
        <v>24</v>
      </c>
      <c r="C23" s="6"/>
      <c r="D23" s="6"/>
      <c r="E23" s="6"/>
      <c r="F23" s="6" t="s">
        <v>24</v>
      </c>
      <c r="G23" s="6"/>
      <c r="H23" s="6"/>
      <c r="I23" s="6"/>
      <c r="J23" s="6"/>
      <c r="K23" s="6"/>
      <c r="L23" s="6"/>
      <c r="M23" s="6"/>
    </row>
    <row r="24" spans="1:13">
      <c r="A24" s="1">
        <f t="shared" si="0"/>
        <v>21</v>
      </c>
      <c r="B24" s="6"/>
      <c r="C24" s="6"/>
      <c r="D24" s="6">
        <v>3.4</v>
      </c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1">
        <f t="shared" si="0"/>
        <v>22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>
        <v>12.6</v>
      </c>
    </row>
    <row r="26" spans="1:13">
      <c r="A26" s="1">
        <f t="shared" si="0"/>
        <v>23</v>
      </c>
      <c r="B26" s="6"/>
      <c r="C26" s="6"/>
      <c r="D26" s="3"/>
      <c r="E26" s="6"/>
      <c r="F26" s="6"/>
      <c r="G26" s="6"/>
      <c r="H26" s="6"/>
      <c r="I26" s="6"/>
      <c r="J26" s="6"/>
      <c r="K26" s="6" t="s">
        <v>24</v>
      </c>
      <c r="L26" s="6"/>
      <c r="M26" s="6"/>
    </row>
    <row r="27" spans="1:13">
      <c r="A27" s="1">
        <f t="shared" si="0"/>
        <v>24</v>
      </c>
      <c r="B27" s="6"/>
      <c r="C27" s="6"/>
      <c r="D27" s="3"/>
      <c r="E27" s="6"/>
      <c r="F27" s="6"/>
      <c r="G27" s="6"/>
      <c r="H27" s="6"/>
      <c r="I27" s="6" t="s">
        <v>24</v>
      </c>
      <c r="J27" s="6"/>
      <c r="K27" s="6"/>
      <c r="L27" s="6"/>
      <c r="M27" s="6"/>
    </row>
    <row r="28" spans="1:13">
      <c r="A28" s="1">
        <f t="shared" si="0"/>
        <v>25</v>
      </c>
      <c r="B28" s="6"/>
      <c r="C28" s="6">
        <v>4</v>
      </c>
      <c r="D28" s="3"/>
      <c r="E28" s="6"/>
      <c r="F28" s="6"/>
      <c r="G28" s="6" t="s">
        <v>24</v>
      </c>
      <c r="H28" s="6"/>
      <c r="I28" s="6"/>
      <c r="J28" s="6"/>
      <c r="K28" s="6"/>
      <c r="L28" s="6"/>
      <c r="M28" s="6"/>
    </row>
    <row r="29" spans="1:13">
      <c r="A29" s="1">
        <f t="shared" si="0"/>
        <v>26</v>
      </c>
      <c r="B29" s="6"/>
      <c r="C29" s="3"/>
      <c r="D29" s="3"/>
      <c r="E29" s="6">
        <v>6.7</v>
      </c>
      <c r="F29" s="6"/>
      <c r="G29" s="6"/>
      <c r="H29" s="6"/>
      <c r="I29" s="6"/>
      <c r="J29" s="6"/>
      <c r="K29" s="6"/>
      <c r="L29" s="6"/>
      <c r="M29" s="6"/>
    </row>
    <row r="30" spans="1:13">
      <c r="A30" s="1">
        <f t="shared" si="0"/>
        <v>27</v>
      </c>
      <c r="B30" s="6"/>
      <c r="C30" s="3"/>
      <c r="D30" s="3"/>
      <c r="E30" s="6"/>
      <c r="F30" s="6"/>
      <c r="G30" s="6"/>
      <c r="H30" s="6"/>
      <c r="I30" s="6"/>
      <c r="J30" s="6"/>
      <c r="K30" s="6"/>
      <c r="L30" s="6"/>
      <c r="M30" s="6"/>
    </row>
    <row r="31" spans="1:13">
      <c r="A31" s="1">
        <f t="shared" si="0"/>
        <v>28</v>
      </c>
      <c r="B31" s="6"/>
      <c r="C31" s="3"/>
      <c r="D31" s="3"/>
      <c r="E31" s="3"/>
      <c r="F31" s="6"/>
      <c r="G31" s="6"/>
      <c r="H31" s="6"/>
      <c r="I31" s="6"/>
      <c r="J31" s="6"/>
      <c r="K31" s="6"/>
      <c r="L31" s="6">
        <v>9</v>
      </c>
      <c r="M31" s="6"/>
    </row>
    <row r="32" spans="1:13">
      <c r="A32" s="1">
        <f t="shared" si="0"/>
        <v>29</v>
      </c>
      <c r="B32" s="6">
        <v>5.6</v>
      </c>
      <c r="C32" s="3"/>
      <c r="D32" s="3"/>
      <c r="E32" s="3"/>
      <c r="F32" s="6"/>
      <c r="G32" s="6"/>
      <c r="H32" s="6"/>
      <c r="I32" s="6"/>
      <c r="J32" s="6">
        <v>13.4</v>
      </c>
      <c r="K32" s="6"/>
      <c r="L32" s="6"/>
      <c r="M32" s="6"/>
    </row>
    <row r="33" spans="1:14">
      <c r="A33" s="1">
        <f t="shared" si="0"/>
        <v>30</v>
      </c>
      <c r="B33" s="6"/>
      <c r="C33" s="3"/>
      <c r="D33" s="3"/>
      <c r="E33" s="3"/>
      <c r="F33" s="6"/>
      <c r="G33" s="6"/>
      <c r="H33" s="6"/>
      <c r="I33" s="6"/>
      <c r="J33" s="6"/>
      <c r="K33" s="6"/>
      <c r="L33" s="6"/>
      <c r="M33" s="6"/>
    </row>
    <row r="34" spans="1:14">
      <c r="A34" s="1">
        <f t="shared" si="0"/>
        <v>31</v>
      </c>
      <c r="B34" s="3"/>
      <c r="C34" s="3"/>
      <c r="D34" s="3"/>
      <c r="E34" s="3"/>
      <c r="F34" s="6"/>
      <c r="G34" s="6"/>
      <c r="H34" s="6">
        <v>15.8</v>
      </c>
      <c r="I34" s="6"/>
      <c r="J34" s="6"/>
      <c r="K34" s="6"/>
      <c r="L34" s="6"/>
      <c r="M34" s="6"/>
    </row>
    <row r="35" spans="1:14">
      <c r="A35" s="1" t="s">
        <v>2</v>
      </c>
      <c r="B35" s="5">
        <f>MAX(B4:B34)</f>
        <v>6</v>
      </c>
      <c r="C35" s="5">
        <f t="shared" ref="C35:M35" si="1">MAX(C4:C34)</f>
        <v>12.9</v>
      </c>
      <c r="D35" s="5">
        <f>MAX(D4:D34)</f>
        <v>9.8000000000000007</v>
      </c>
      <c r="E35" s="5">
        <f t="shared" si="1"/>
        <v>7.2</v>
      </c>
      <c r="F35" s="5">
        <f t="shared" si="1"/>
        <v>8.5</v>
      </c>
      <c r="G35" s="5">
        <f t="shared" si="1"/>
        <v>11.3</v>
      </c>
      <c r="H35" s="5">
        <f>MAX(H4:H34)</f>
        <v>15.8</v>
      </c>
      <c r="I35" s="5">
        <f>MAX(I4:I34)</f>
        <v>8</v>
      </c>
      <c r="J35" s="5">
        <f t="shared" si="1"/>
        <v>13.4</v>
      </c>
      <c r="K35" s="5">
        <f>MAX(K4:K34)</f>
        <v>13.6</v>
      </c>
      <c r="L35" s="5">
        <f t="shared" si="1"/>
        <v>9</v>
      </c>
      <c r="M35" s="5">
        <f t="shared" si="1"/>
        <v>12.6</v>
      </c>
      <c r="N35" s="5"/>
    </row>
    <row r="37" spans="1:14">
      <c r="A37" s="1" t="s">
        <v>3</v>
      </c>
      <c r="B37" s="1">
        <f>MAX(B4:M34)</f>
        <v>15.8</v>
      </c>
      <c r="D37" s="1" t="s">
        <v>4</v>
      </c>
      <c r="E37" s="5">
        <f>AVERAGE(B4:M34)</f>
        <v>8.5576923076923084</v>
      </c>
      <c r="G37" s="1" t="s">
        <v>5</v>
      </c>
      <c r="H37" s="5">
        <f>STDEV(B4:M34)</f>
        <v>3.4223001711624352</v>
      </c>
      <c r="J37" s="1" t="s">
        <v>6</v>
      </c>
      <c r="K37" s="1">
        <f>COUNT(B4:M34)</f>
        <v>26</v>
      </c>
      <c r="M37" s="1" t="s">
        <v>18</v>
      </c>
      <c r="N37" s="5">
        <f xml:space="preserve"> K37/122*100</f>
        <v>21.311475409836063</v>
      </c>
    </row>
    <row r="39" spans="1:14">
      <c r="C39" s="1" t="s">
        <v>15</v>
      </c>
      <c r="D39" s="5">
        <f xml:space="preserve"> COUNT(B4:D34)/7*100</f>
        <v>100</v>
      </c>
      <c r="F39" s="1" t="s">
        <v>17</v>
      </c>
      <c r="G39" s="5">
        <f>COUNT(E4:G34)/8*100</f>
        <v>75</v>
      </c>
      <c r="I39" s="1" t="s">
        <v>16</v>
      </c>
      <c r="J39" s="5">
        <f xml:space="preserve"> COUNT(H4:J34)/8*100</f>
        <v>87.5</v>
      </c>
      <c r="L39" s="1" t="s">
        <v>19</v>
      </c>
      <c r="M39" s="5">
        <f>COUNT(K4:M34)/7*100</f>
        <v>85.714285714285708</v>
      </c>
    </row>
    <row r="41" spans="1:14">
      <c r="A41" s="1" t="s">
        <v>22</v>
      </c>
      <c r="C41" s="7">
        <f>PERCENTILE(B4:M34,0.98)</f>
        <v>14.7</v>
      </c>
    </row>
    <row r="42" spans="1:14">
      <c r="A42" s="1" t="s">
        <v>21</v>
      </c>
      <c r="B42" s="6">
        <f>COUNT(B4:B34)/2*100</f>
        <v>100</v>
      </c>
      <c r="C42" s="6">
        <f>COUNT(C4:C34)/3*100</f>
        <v>100</v>
      </c>
      <c r="D42" s="6">
        <f>COUNT(D4:D34)/2*100</f>
        <v>100</v>
      </c>
      <c r="E42" s="6">
        <f>COUNT(E4:E34)/3*100</f>
        <v>100</v>
      </c>
      <c r="F42" s="6">
        <f>COUNT(F4:F34)/2*100</f>
        <v>50</v>
      </c>
      <c r="G42" s="6">
        <f>COUNT(G4:G34)/3*100</f>
        <v>66.666666666666657</v>
      </c>
      <c r="H42" s="6">
        <f>COUNT(H4:H34)/3*100</f>
        <v>100</v>
      </c>
      <c r="I42" s="6">
        <f>COUNT(I4:I34)/2*100</f>
        <v>50</v>
      </c>
      <c r="J42" s="6">
        <f>COUNT(J4:J34)/3*100</f>
        <v>100</v>
      </c>
      <c r="K42" s="6">
        <f>COUNT(K4:K34)/2*100</f>
        <v>50</v>
      </c>
      <c r="L42" s="6">
        <f>COUNT(L4:L34)/3*100</f>
        <v>100</v>
      </c>
      <c r="M42" s="6">
        <f>COUNT(M4:M34)/2*100</f>
        <v>100</v>
      </c>
    </row>
  </sheetData>
  <phoneticPr fontId="0" type="noConversion"/>
  <pageMargins left="0.5" right="0.5" top="0.5" bottom="0.5" header="0.5" footer="0.5"/>
  <pageSetup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AL</vt:lpstr>
      <vt:lpstr>BK</vt:lpstr>
      <vt:lpstr>BC1</vt:lpstr>
      <vt:lpstr>BC2</vt:lpstr>
      <vt:lpstr>BP</vt:lpstr>
      <vt:lpstr>CH</vt:lpstr>
      <vt:lpstr>GM</vt:lpstr>
      <vt:lpstr>HM1</vt:lpstr>
      <vt:lpstr>HM2</vt:lpstr>
      <vt:lpstr>HO</vt:lpstr>
      <vt:lpstr>KN</vt:lpstr>
      <vt:lpstr>LI</vt:lpstr>
      <vt:lpstr>LY</vt:lpstr>
      <vt:lpstr>LCM</vt:lpstr>
      <vt:lpstr>MO</vt:lpstr>
      <vt:lpstr>MR</vt:lpstr>
      <vt:lpstr>PA</vt:lpstr>
      <vt:lpstr>SC1</vt:lpstr>
      <vt:lpstr>SC2</vt:lpstr>
      <vt:lpstr>VT</vt:lpstr>
      <vt:lpstr>Sheet1</vt:lpstr>
    </vt:vector>
  </TitlesOfParts>
  <Company>La DEQ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2007 PM 2.5</dc:title>
  <dc:creator>Douglas Wafer</dc:creator>
  <cp:lastModifiedBy>camilat</cp:lastModifiedBy>
  <cp:lastPrinted>2005-06-10T14:27:24Z</cp:lastPrinted>
  <dcterms:created xsi:type="dcterms:W3CDTF">1999-08-02T21:27:11Z</dcterms:created>
  <dcterms:modified xsi:type="dcterms:W3CDTF">2011-05-20T17:12:44Z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