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0306321\Desktop\"/>
    </mc:Choice>
  </mc:AlternateContent>
  <bookViews>
    <workbookView xWindow="14310" yWindow="-15" windowWidth="11940" windowHeight="12150" tabRatio="892"/>
  </bookViews>
  <sheets>
    <sheet name="AL" sheetId="1" r:id="rId1"/>
    <sheet name="BC1" sheetId="2" r:id="rId2"/>
    <sheet name="BC2" sheetId="3" r:id="rId3"/>
    <sheet name="ChV" sheetId="5" r:id="rId4"/>
    <sheet name="GM" sheetId="6" r:id="rId5"/>
    <sheet name="HM1" sheetId="7" r:id="rId6"/>
    <sheet name="HM2" sheetId="8" r:id="rId7"/>
    <sheet name="HO" sheetId="9" r:id="rId8"/>
    <sheet name="I610" sheetId="20" r:id="rId9"/>
    <sheet name="KN" sheetId="10" r:id="rId10"/>
    <sheet name="LY" sheetId="11" r:id="rId11"/>
    <sheet name="MO" sheetId="13" r:id="rId12"/>
    <sheet name="MR" sheetId="14" r:id="rId13"/>
    <sheet name="PA" sheetId="15" r:id="rId14"/>
    <sheet name="SC1" sheetId="16" r:id="rId15"/>
    <sheet name="SC2" sheetId="17" r:id="rId16"/>
    <sheet name="VT" sheetId="18" r:id="rId17"/>
  </sheets>
  <calcPr calcId="162913"/>
</workbook>
</file>

<file path=xl/calcChain.xml><?xml version="1.0" encoding="utf-8"?>
<calcChain xmlns="http://schemas.openxmlformats.org/spreadsheetml/2006/main">
  <c r="B40" i="7" l="1"/>
  <c r="E37" i="18" l="1"/>
  <c r="E37" i="16"/>
  <c r="E37" i="15"/>
  <c r="E37" i="14"/>
  <c r="E37" i="13"/>
  <c r="E37" i="11"/>
  <c r="E37" i="10"/>
  <c r="M37" i="20"/>
  <c r="M36" i="20"/>
  <c r="J38" i="20"/>
  <c r="J39" i="20"/>
  <c r="H37" i="20"/>
  <c r="H39" i="20"/>
  <c r="G38" i="20"/>
  <c r="G41" i="20"/>
  <c r="E37" i="20"/>
  <c r="C39" i="20"/>
  <c r="C41" i="20"/>
  <c r="M38" i="20" l="1"/>
  <c r="M39" i="20"/>
  <c r="J40" i="20"/>
  <c r="J41" i="20"/>
  <c r="H37" i="9"/>
  <c r="H36" i="9"/>
  <c r="J38" i="9"/>
  <c r="J36" i="9"/>
  <c r="M37" i="9"/>
  <c r="M36" i="9"/>
  <c r="J40" i="9"/>
  <c r="J41" i="9"/>
  <c r="C40" i="9"/>
  <c r="C41" i="9"/>
  <c r="E37" i="9"/>
  <c r="E37" i="8"/>
  <c r="H37" i="8"/>
  <c r="H36" i="8"/>
  <c r="J38" i="8"/>
  <c r="J36" i="8"/>
  <c r="M37" i="8"/>
  <c r="M36" i="8"/>
  <c r="B40" i="8"/>
  <c r="B39" i="8"/>
  <c r="F40" i="8"/>
  <c r="F39" i="8"/>
  <c r="G38" i="8"/>
  <c r="G36" i="8"/>
  <c r="E38" i="5"/>
  <c r="D38" i="8"/>
  <c r="D36" i="8"/>
  <c r="H37" i="7"/>
  <c r="H36" i="7"/>
  <c r="E37" i="7"/>
  <c r="E38" i="1"/>
  <c r="B39" i="7" l="1"/>
  <c r="F40" i="7"/>
  <c r="F39" i="7"/>
  <c r="J40" i="7"/>
  <c r="J39" i="7"/>
  <c r="K40" i="7"/>
  <c r="K39" i="7"/>
  <c r="M37" i="7"/>
  <c r="M36" i="7"/>
  <c r="J38" i="7"/>
  <c r="J36" i="7"/>
  <c r="G38" i="7"/>
  <c r="G36" i="7"/>
  <c r="D38" i="7"/>
  <c r="D36" i="7"/>
  <c r="E38" i="2" l="1"/>
  <c r="M41" i="6"/>
  <c r="L41" i="6"/>
  <c r="K41" i="6"/>
  <c r="J41" i="6"/>
  <c r="I41" i="6"/>
  <c r="H41" i="6"/>
  <c r="G41" i="6"/>
  <c r="F41" i="6"/>
  <c r="E41" i="6"/>
  <c r="D41" i="6"/>
  <c r="C41" i="6"/>
  <c r="B41" i="6"/>
  <c r="C40" i="6"/>
  <c r="M39" i="6"/>
  <c r="K39" i="6"/>
  <c r="J39" i="6"/>
  <c r="H39" i="6"/>
  <c r="G39" i="6"/>
  <c r="E39" i="6"/>
  <c r="D39" i="6"/>
  <c r="B39" i="6"/>
  <c r="K38" i="6"/>
  <c r="M38" i="6" s="1"/>
  <c r="H38" i="6"/>
  <c r="E38" i="6"/>
  <c r="B38" i="6"/>
  <c r="B36" i="6"/>
  <c r="C36" i="6"/>
  <c r="D36" i="6"/>
  <c r="E36" i="6"/>
  <c r="F36" i="6"/>
  <c r="G36" i="6"/>
  <c r="H36" i="6"/>
  <c r="I36" i="6"/>
  <c r="J36" i="6"/>
  <c r="K36" i="6"/>
  <c r="L36" i="6"/>
  <c r="M36" i="6"/>
  <c r="M41" i="1" l="1"/>
  <c r="C40" i="17" l="1"/>
  <c r="D40" i="17"/>
  <c r="E40" i="17"/>
  <c r="G40" i="17"/>
  <c r="H40" i="17"/>
  <c r="I40" i="17"/>
  <c r="L40" i="17"/>
  <c r="M40" i="10"/>
  <c r="L40" i="10"/>
  <c r="K40" i="10"/>
  <c r="J40" i="10"/>
  <c r="I40" i="10"/>
  <c r="H40" i="10"/>
  <c r="G40" i="10"/>
  <c r="F40" i="10"/>
  <c r="E40" i="10"/>
  <c r="D40" i="10"/>
  <c r="C40" i="10"/>
  <c r="M40" i="8"/>
  <c r="L40" i="8"/>
  <c r="K40" i="8"/>
  <c r="J40" i="8"/>
  <c r="I40" i="8"/>
  <c r="H40" i="8"/>
  <c r="G40" i="8"/>
  <c r="E40" i="8"/>
  <c r="D40" i="8"/>
  <c r="C40" i="8"/>
  <c r="F41" i="5"/>
  <c r="M41" i="5"/>
  <c r="L41" i="5"/>
  <c r="K41" i="5"/>
  <c r="J41" i="5"/>
  <c r="I41" i="5"/>
  <c r="H41" i="5"/>
  <c r="G41" i="5"/>
  <c r="E41" i="5"/>
  <c r="D41" i="5"/>
  <c r="C41" i="5"/>
  <c r="B41" i="5"/>
  <c r="M40" i="18"/>
  <c r="L40" i="18"/>
  <c r="K40" i="18"/>
  <c r="I40" i="18"/>
  <c r="H40" i="18"/>
  <c r="G40" i="18"/>
  <c r="E40" i="18"/>
  <c r="D40" i="18"/>
  <c r="B40" i="18"/>
  <c r="M40" i="16"/>
  <c r="L40" i="16"/>
  <c r="J40" i="16"/>
  <c r="I40" i="16"/>
  <c r="H40" i="16"/>
  <c r="G40" i="16"/>
  <c r="E40" i="16"/>
  <c r="D40" i="16"/>
  <c r="M40" i="14"/>
  <c r="L40" i="14"/>
  <c r="I40" i="14"/>
  <c r="H40" i="14"/>
  <c r="G40" i="14"/>
  <c r="E40" i="14"/>
  <c r="D40" i="14"/>
  <c r="B40" i="14"/>
  <c r="M40" i="13"/>
  <c r="L40" i="13"/>
  <c r="K40" i="13"/>
  <c r="I40" i="13"/>
  <c r="H40" i="13"/>
  <c r="G40" i="13"/>
  <c r="F40" i="13"/>
  <c r="E40" i="13"/>
  <c r="D40" i="13"/>
  <c r="C40" i="13"/>
  <c r="M40" i="11"/>
  <c r="L40" i="11"/>
  <c r="K40" i="11"/>
  <c r="I40" i="11"/>
  <c r="H40" i="11"/>
  <c r="G40" i="11"/>
  <c r="E40" i="11"/>
  <c r="D40" i="11"/>
  <c r="M40" i="20"/>
  <c r="L40" i="20"/>
  <c r="K40" i="20"/>
  <c r="I40" i="20"/>
  <c r="H40" i="20"/>
  <c r="G40" i="20"/>
  <c r="F40" i="20"/>
  <c r="E40" i="20"/>
  <c r="D40" i="20"/>
  <c r="C40" i="20"/>
  <c r="B40" i="20"/>
  <c r="M40" i="9"/>
  <c r="L40" i="9"/>
  <c r="K40" i="9"/>
  <c r="I40" i="9"/>
  <c r="H40" i="9"/>
  <c r="G40" i="9"/>
  <c r="F40" i="9"/>
  <c r="E40" i="9"/>
  <c r="D40" i="9"/>
  <c r="B40" i="9"/>
  <c r="M40" i="7"/>
  <c r="L40" i="7"/>
  <c r="I40" i="7"/>
  <c r="H40" i="7"/>
  <c r="G40" i="7"/>
  <c r="E40" i="7"/>
  <c r="D40" i="7"/>
  <c r="C40" i="7"/>
  <c r="K41" i="1"/>
  <c r="J41" i="1"/>
  <c r="I41" i="1"/>
  <c r="F41" i="1"/>
  <c r="D41" i="1"/>
  <c r="L41" i="3"/>
  <c r="I41" i="3"/>
  <c r="E41" i="3"/>
  <c r="M41" i="3"/>
  <c r="K41" i="3"/>
  <c r="J41" i="3"/>
  <c r="H41" i="3"/>
  <c r="G41" i="3"/>
  <c r="F41" i="3"/>
  <c r="D41" i="3"/>
  <c r="C41" i="3"/>
  <c r="B41" i="3"/>
  <c r="L40" i="15"/>
  <c r="K40" i="15"/>
  <c r="J40" i="15"/>
  <c r="I40" i="15"/>
  <c r="E40" i="15"/>
  <c r="D40" i="15"/>
  <c r="B40" i="15"/>
  <c r="B35" i="10" l="1"/>
  <c r="C35" i="10"/>
  <c r="D35" i="10"/>
  <c r="E35" i="10"/>
  <c r="F35" i="10"/>
  <c r="G35" i="10"/>
  <c r="H35" i="10"/>
  <c r="I35" i="10"/>
  <c r="J35" i="10"/>
  <c r="K35" i="10"/>
  <c r="L35" i="10"/>
  <c r="M35" i="10"/>
  <c r="B35" i="15" l="1"/>
  <c r="L41" i="2" l="1"/>
  <c r="J41" i="2"/>
  <c r="M41" i="2"/>
  <c r="K41" i="2"/>
  <c r="I41" i="2"/>
  <c r="H41" i="2"/>
  <c r="F41" i="2"/>
  <c r="G41" i="2"/>
  <c r="E41" i="2"/>
  <c r="D41" i="2"/>
  <c r="C41" i="2"/>
  <c r="B41" i="2"/>
  <c r="C41" i="1" l="1"/>
  <c r="B41" i="1"/>
  <c r="B35" i="17" l="1"/>
  <c r="C35" i="17"/>
  <c r="D35" i="17"/>
  <c r="E35" i="17"/>
  <c r="F35" i="17"/>
  <c r="G35" i="17"/>
  <c r="H35" i="17"/>
  <c r="I35" i="17"/>
  <c r="J35" i="17"/>
  <c r="K35" i="17"/>
  <c r="L35" i="17"/>
  <c r="M35" i="17"/>
  <c r="K38" i="17" l="1"/>
  <c r="H38" i="17"/>
  <c r="E38" i="17"/>
  <c r="M38" i="17"/>
  <c r="J38" i="16"/>
  <c r="J38" i="14"/>
  <c r="J39" i="1"/>
  <c r="D38" i="10"/>
  <c r="K38" i="10"/>
  <c r="H38" i="10"/>
  <c r="E38" i="10"/>
  <c r="D38" i="9"/>
  <c r="K38" i="8"/>
  <c r="H38" i="8"/>
  <c r="E38" i="8"/>
  <c r="M38" i="8"/>
  <c r="D39" i="5"/>
  <c r="J39" i="5"/>
  <c r="M39" i="5"/>
  <c r="G39" i="5"/>
  <c r="K39" i="5"/>
  <c r="H39" i="5"/>
  <c r="E39" i="5"/>
  <c r="B38" i="17"/>
  <c r="B38" i="10"/>
  <c r="B38" i="8"/>
  <c r="B39" i="5"/>
  <c r="M39" i="3"/>
  <c r="J39" i="3"/>
  <c r="G39" i="3"/>
  <c r="D39" i="3"/>
  <c r="K39" i="3"/>
  <c r="H39" i="3"/>
  <c r="E39" i="3"/>
  <c r="B39" i="3"/>
  <c r="K38" i="18"/>
  <c r="H38" i="18"/>
  <c r="G38" i="18"/>
  <c r="E38" i="18"/>
  <c r="D38" i="18"/>
  <c r="B38" i="18"/>
  <c r="M38" i="16"/>
  <c r="K38" i="16"/>
  <c r="H38" i="16"/>
  <c r="G38" i="16"/>
  <c r="E38" i="16"/>
  <c r="B38" i="16"/>
  <c r="K38" i="14"/>
  <c r="H38" i="14"/>
  <c r="G38" i="14"/>
  <c r="E38" i="14"/>
  <c r="B38" i="14"/>
  <c r="M38" i="13"/>
  <c r="K38" i="13"/>
  <c r="H38" i="13"/>
  <c r="E38" i="13"/>
  <c r="B38" i="13"/>
  <c r="K38" i="11"/>
  <c r="H38" i="11"/>
  <c r="G38" i="11"/>
  <c r="E38" i="11"/>
  <c r="D38" i="11"/>
  <c r="B38" i="11"/>
  <c r="K38" i="20"/>
  <c r="H38" i="20"/>
  <c r="E38" i="20"/>
  <c r="D38" i="20"/>
  <c r="B38" i="20"/>
  <c r="M38" i="9"/>
  <c r="K38" i="9"/>
  <c r="H38" i="9"/>
  <c r="G38" i="9"/>
  <c r="E38" i="9"/>
  <c r="B38" i="9"/>
  <c r="M38" i="7"/>
  <c r="K38" i="7"/>
  <c r="H38" i="7"/>
  <c r="E38" i="7"/>
  <c r="B38" i="7"/>
  <c r="K38" i="15"/>
  <c r="H38" i="15"/>
  <c r="E38" i="15"/>
  <c r="D38" i="15"/>
  <c r="B38" i="15"/>
  <c r="M39" i="2"/>
  <c r="J39" i="2"/>
  <c r="G39" i="2"/>
  <c r="D39" i="2"/>
  <c r="K39" i="2"/>
  <c r="H39" i="2"/>
  <c r="E39" i="2"/>
  <c r="B39" i="2"/>
  <c r="K39" i="1"/>
  <c r="H39" i="1"/>
  <c r="E39" i="1"/>
  <c r="B39" i="1"/>
  <c r="K37" i="20" l="1"/>
  <c r="B37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J35" i="18" l="1"/>
  <c r="K35" i="15"/>
  <c r="F36" i="2" l="1"/>
  <c r="K37" i="13" l="1"/>
  <c r="C39" i="18" l="1"/>
  <c r="K37" i="18"/>
  <c r="B37" i="18"/>
  <c r="M35" i="18"/>
  <c r="L35" i="18"/>
  <c r="K35" i="18"/>
  <c r="I35" i="18"/>
  <c r="H35" i="18"/>
  <c r="G35" i="18"/>
  <c r="F35" i="18"/>
  <c r="E35" i="18"/>
  <c r="D35" i="18"/>
  <c r="C35" i="18"/>
  <c r="B35" i="18"/>
  <c r="C39" i="17"/>
  <c r="K37" i="17"/>
  <c r="E37" i="17"/>
  <c r="B37" i="17"/>
  <c r="C39" i="16"/>
  <c r="K37" i="16"/>
  <c r="B37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C39" i="15"/>
  <c r="K37" i="15"/>
  <c r="B37" i="15"/>
  <c r="M35" i="15"/>
  <c r="L35" i="15"/>
  <c r="J35" i="15"/>
  <c r="I35" i="15"/>
  <c r="H35" i="15"/>
  <c r="G35" i="15"/>
  <c r="F35" i="15"/>
  <c r="E35" i="15"/>
  <c r="D35" i="15"/>
  <c r="C35" i="15"/>
  <c r="C39" i="14"/>
  <c r="K37" i="14"/>
  <c r="B37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B37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K37" i="11"/>
  <c r="B37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K37" i="10"/>
  <c r="M37" i="10" s="1"/>
  <c r="B37" i="10"/>
  <c r="C39" i="9"/>
  <c r="K37" i="9"/>
  <c r="B37" i="9"/>
  <c r="M35" i="9"/>
  <c r="L35" i="9"/>
  <c r="K35" i="9"/>
  <c r="J35" i="9"/>
  <c r="I35" i="9"/>
  <c r="H35" i="9"/>
  <c r="G35" i="9"/>
  <c r="F35" i="9"/>
  <c r="E35" i="9"/>
  <c r="D35" i="9"/>
  <c r="C35" i="9"/>
  <c r="B35" i="9"/>
  <c r="C39" i="8"/>
  <c r="K37" i="8"/>
  <c r="B37" i="8"/>
  <c r="M35" i="8"/>
  <c r="L35" i="8"/>
  <c r="K35" i="8"/>
  <c r="J35" i="8"/>
  <c r="I35" i="8"/>
  <c r="H35" i="8"/>
  <c r="G35" i="8"/>
  <c r="F35" i="8"/>
  <c r="E35" i="8"/>
  <c r="D35" i="8"/>
  <c r="C35" i="8"/>
  <c r="B35" i="8"/>
  <c r="C39" i="7"/>
  <c r="K37" i="7"/>
  <c r="B37" i="7"/>
  <c r="M35" i="7"/>
  <c r="L35" i="7"/>
  <c r="K35" i="7"/>
  <c r="J35" i="7"/>
  <c r="I35" i="7"/>
  <c r="H35" i="7"/>
  <c r="G35" i="7"/>
  <c r="F35" i="7"/>
  <c r="E35" i="7"/>
  <c r="D35" i="7"/>
  <c r="C35" i="7"/>
  <c r="B35" i="7"/>
  <c r="C40" i="5"/>
  <c r="K38" i="5"/>
  <c r="M38" i="5" s="1"/>
  <c r="H38" i="5"/>
  <c r="B38" i="5"/>
  <c r="M36" i="5"/>
  <c r="L36" i="5"/>
  <c r="K36" i="5"/>
  <c r="J36" i="5"/>
  <c r="I36" i="5"/>
  <c r="H36" i="5"/>
  <c r="G36" i="5"/>
  <c r="F36" i="5"/>
  <c r="E36" i="5"/>
  <c r="D36" i="5"/>
  <c r="C36" i="5"/>
  <c r="B36" i="5"/>
  <c r="C40" i="3"/>
  <c r="K38" i="3"/>
  <c r="M38" i="3" s="1"/>
  <c r="H38" i="3"/>
  <c r="E38" i="3"/>
  <c r="B38" i="3"/>
  <c r="M36" i="3"/>
  <c r="L36" i="3"/>
  <c r="K36" i="3"/>
  <c r="J36" i="3"/>
  <c r="I36" i="3"/>
  <c r="H36" i="3"/>
  <c r="G36" i="3"/>
  <c r="F36" i="3"/>
  <c r="E36" i="3"/>
  <c r="D36" i="3"/>
  <c r="C36" i="3"/>
  <c r="B36" i="3"/>
  <c r="C40" i="2"/>
  <c r="K38" i="2"/>
  <c r="M38" i="2" s="1"/>
  <c r="H38" i="2"/>
  <c r="B38" i="2"/>
  <c r="M36" i="2"/>
  <c r="L36" i="2"/>
  <c r="K36" i="2"/>
  <c r="J36" i="2"/>
  <c r="I36" i="2"/>
  <c r="H36" i="2"/>
  <c r="G36" i="2"/>
  <c r="E36" i="2"/>
  <c r="D36" i="2"/>
  <c r="C36" i="2"/>
  <c r="B36" i="2"/>
  <c r="C40" i="1"/>
  <c r="L41" i="1"/>
  <c r="H41" i="1"/>
  <c r="G41" i="1"/>
  <c r="E41" i="1"/>
  <c r="M39" i="1"/>
  <c r="G39" i="1"/>
  <c r="D39" i="1"/>
  <c r="K38" i="1"/>
  <c r="M38" i="1" s="1"/>
  <c r="H38" i="1"/>
  <c r="B38" i="1"/>
  <c r="M36" i="1"/>
  <c r="L36" i="1"/>
  <c r="K36" i="1"/>
  <c r="J36" i="1"/>
  <c r="I36" i="1"/>
  <c r="H36" i="1"/>
  <c r="G36" i="1"/>
  <c r="F36" i="1"/>
  <c r="E36" i="1"/>
  <c r="D36" i="1"/>
  <c r="C36" i="1"/>
  <c r="B36" i="1"/>
</calcChain>
</file>

<file path=xl/sharedStrings.xml><?xml version="1.0" encoding="utf-8"?>
<sst xmlns="http://schemas.openxmlformats.org/spreadsheetml/2006/main" count="250" uniqueCount="43">
  <si>
    <t>PARTICULATE MATTER 2.5 MICRON - UG/M3</t>
  </si>
  <si>
    <t>Monthly Max</t>
  </si>
  <si>
    <t>Yearly Max</t>
  </si>
  <si>
    <t>Mean</t>
  </si>
  <si>
    <t>STD Dev.</t>
  </si>
  <si>
    <t>#Samples</t>
  </si>
  <si>
    <t>% obs/1st</t>
  </si>
  <si>
    <t>% obs/2nd</t>
  </si>
  <si>
    <t>% obs/3rd</t>
  </si>
  <si>
    <t>% obs/4th</t>
  </si>
  <si>
    <t>98th percentile</t>
  </si>
  <si>
    <t>Monthly %</t>
  </si>
  <si>
    <t>Annual %</t>
  </si>
  <si>
    <t>BATON ROUGE / CAPITOL 1</t>
  </si>
  <si>
    <t>BATON ROUGE / CAPITOL 2</t>
  </si>
  <si>
    <t>CHALMETTE / VISTA</t>
  </si>
  <si>
    <t>GEISMAR</t>
  </si>
  <si>
    <t>HAMMOND 1</t>
  </si>
  <si>
    <t>HOUMA</t>
  </si>
  <si>
    <t>KENNER</t>
  </si>
  <si>
    <t>LAFAYETTE</t>
  </si>
  <si>
    <t>MARRERO</t>
  </si>
  <si>
    <t>MONROE</t>
  </si>
  <si>
    <t>PORT ALLEN</t>
  </si>
  <si>
    <t>SHREVEPORT / CALUMET 1</t>
  </si>
  <si>
    <t>SHREVEPORT / CALUMET 2</t>
  </si>
  <si>
    <t>VINTON</t>
  </si>
  <si>
    <t>I-610 Near Road - New Orleans</t>
  </si>
  <si>
    <t>%obs/1st</t>
  </si>
  <si>
    <t>%obs/2nd</t>
  </si>
  <si>
    <t>%obs/3rd</t>
  </si>
  <si>
    <t>%obs/4th</t>
  </si>
  <si>
    <t>AV</t>
  </si>
  <si>
    <t>BJ</t>
  </si>
  <si>
    <t>BI</t>
  </si>
  <si>
    <t>#Sples</t>
  </si>
  <si>
    <t>Yely Max</t>
  </si>
  <si>
    <t>nual %</t>
  </si>
  <si>
    <t xml:space="preserve"> </t>
  </si>
  <si>
    <t>nu %</t>
  </si>
  <si>
    <t>Quarterly</t>
  </si>
  <si>
    <t>ALEXANDRIA</t>
  </si>
  <si>
    <t>HAMMOND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</si>
</sst>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\-yy;@"/>
    <numFmt numFmtId="165" formatCode="0.0"/>
  </numFmts>
  <fonts count="2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6">
    <xf numFmtId="0" fontId="0" fillId="0" borderId="0"/>
    <xf numFmtId="0" fontId="7" fillId="0" borderId="0"/>
    <xf numFmtId="0" fontId="7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8" fillId="0" borderId="0"/>
  </cellStyleXfs>
  <cellXfs count="16">
    <xf numFmtId="0" fontId="0" fillId="0" borderId="0" xfId="0"/>
    <xf numFmtId="0" fontId="4" fillId="0" borderId="0" xfId="0" applyFont="1"/>
    <xf numFmtId="164" fontId="4" fillId="0" borderId="0" xfId="0" applyNumberFormat="1" applyFont="1"/>
    <xf numFmtId="165" fontId="4" fillId="0" borderId="0" xfId="0" applyNumberFormat="1" applyFont="1" applyFill="1"/>
    <xf numFmtId="2" fontId="4" fillId="0" borderId="0" xfId="0" applyNumberFormat="1" applyFont="1"/>
    <xf numFmtId="0" fontId="0" fillId="0" borderId="0" xfId="0" applyFill="1"/>
    <xf numFmtId="165" fontId="4" fillId="0" borderId="0" xfId="0" applyNumberFormat="1" applyFont="1" applyFill="1" applyAlignment="1">
      <alignment horizontal="right"/>
    </xf>
    <xf numFmtId="165" fontId="5" fillId="0" borderId="0" xfId="0" applyNumberFormat="1" applyFont="1" applyFill="1" applyAlignment="1">
      <alignment horizontal="right"/>
    </xf>
    <xf numFmtId="14" fontId="0" fillId="0" borderId="0" xfId="0" applyNumberFormat="1"/>
    <xf numFmtId="165" fontId="4" fillId="0" borderId="0" xfId="0" applyNumberFormat="1" applyFont="1"/>
    <xf numFmtId="1" fontId="4" fillId="0" borderId="0" xfId="0" applyNumberFormat="1" applyFont="1"/>
    <xf numFmtId="0" fontId="27" fillId="0" borderId="0" xfId="0" applyFont="1"/>
    <xf numFmtId="0" fontId="28" fillId="0" borderId="0" xfId="0" applyFont="1"/>
    <xf numFmtId="165" fontId="0" fillId="0" borderId="0" xfId="0" applyNumberFormat="1"/>
    <xf numFmtId="165" fontId="5" fillId="0" borderId="0" xfId="0" applyNumberFormat="1" applyFont="1"/>
    <xf numFmtId="4" fontId="4" fillId="0" borderId="0" xfId="0" applyNumberFormat="1" applyFont="1"/>
  </cellXfs>
  <cellStyles count="106">
    <cellStyle name="20% - Accent1 2" xfId="8"/>
    <cellStyle name="20% - Accent1 3" xfId="7"/>
    <cellStyle name="20% - Accent2 2" xfId="10"/>
    <cellStyle name="20% - Accent2 3" xfId="9"/>
    <cellStyle name="20% - Accent3 2" xfId="12"/>
    <cellStyle name="20% - Accent3 3" xfId="11"/>
    <cellStyle name="20% - Accent4 2" xfId="14"/>
    <cellStyle name="20% - Accent4 3" xfId="13"/>
    <cellStyle name="20% - Accent5 2" xfId="16"/>
    <cellStyle name="20% - Accent5 3" xfId="15"/>
    <cellStyle name="20% - Accent6 2" xfId="18"/>
    <cellStyle name="20% - Accent6 3" xfId="17"/>
    <cellStyle name="40% - Accent1 2" xfId="20"/>
    <cellStyle name="40% - Accent1 3" xfId="19"/>
    <cellStyle name="40% - Accent2 2" xfId="22"/>
    <cellStyle name="40% - Accent2 3" xfId="21"/>
    <cellStyle name="40% - Accent3 2" xfId="24"/>
    <cellStyle name="40% - Accent3 3" xfId="23"/>
    <cellStyle name="40% - Accent4 2" xfId="26"/>
    <cellStyle name="40% - Accent4 3" xfId="25"/>
    <cellStyle name="40% - Accent5 2" xfId="28"/>
    <cellStyle name="40% - Accent5 3" xfId="27"/>
    <cellStyle name="40% - Accent6 2" xfId="30"/>
    <cellStyle name="40% - Accent6 3" xfId="29"/>
    <cellStyle name="60% - Accent1 2" xfId="32"/>
    <cellStyle name="60% - Accent1 3" xfId="31"/>
    <cellStyle name="60% - Accent2 2" xfId="34"/>
    <cellStyle name="60% - Accent2 3" xfId="33"/>
    <cellStyle name="60% - Accent3 2" xfId="36"/>
    <cellStyle name="60% - Accent3 3" xfId="35"/>
    <cellStyle name="60% - Accent4 2" xfId="38"/>
    <cellStyle name="60% - Accent4 3" xfId="37"/>
    <cellStyle name="60% - Accent5 2" xfId="40"/>
    <cellStyle name="60% - Accent5 3" xfId="39"/>
    <cellStyle name="60% - Accent6 2" xfId="42"/>
    <cellStyle name="60% - Accent6 3" xfId="41"/>
    <cellStyle name="Accent1 2" xfId="44"/>
    <cellStyle name="Accent1 3" xfId="43"/>
    <cellStyle name="Accent2 2" xfId="46"/>
    <cellStyle name="Accent2 3" xfId="45"/>
    <cellStyle name="Accent3 2" xfId="48"/>
    <cellStyle name="Accent3 3" xfId="47"/>
    <cellStyle name="Accent4 2" xfId="50"/>
    <cellStyle name="Accent4 3" xfId="49"/>
    <cellStyle name="Accent5 2" xfId="52"/>
    <cellStyle name="Accent5 3" xfId="51"/>
    <cellStyle name="Accent6 2" xfId="54"/>
    <cellStyle name="Accent6 3" xfId="53"/>
    <cellStyle name="Bad 2" xfId="56"/>
    <cellStyle name="Bad 3" xfId="55"/>
    <cellStyle name="Calculation 2" xfId="58"/>
    <cellStyle name="Calculation 3" xfId="57"/>
    <cellStyle name="Check Cell 2" xfId="60"/>
    <cellStyle name="Check Cell 3" xfId="59"/>
    <cellStyle name="Explanatory Text 2" xfId="62"/>
    <cellStyle name="Explanatory Text 3" xfId="61"/>
    <cellStyle name="Good 2" xfId="64"/>
    <cellStyle name="Good 3" xfId="63"/>
    <cellStyle name="Heading 1 2" xfId="66"/>
    <cellStyle name="Heading 1 3" xfId="65"/>
    <cellStyle name="Heading 2 2" xfId="68"/>
    <cellStyle name="Heading 2 3" xfId="67"/>
    <cellStyle name="Heading 3 2" xfId="70"/>
    <cellStyle name="Heading 3 3" xfId="69"/>
    <cellStyle name="Heading 4 2" xfId="72"/>
    <cellStyle name="Heading 4 3" xfId="71"/>
    <cellStyle name="Input 2" xfId="74"/>
    <cellStyle name="Input 3" xfId="73"/>
    <cellStyle name="Linked Cell 2" xfId="76"/>
    <cellStyle name="Linked Cell 3" xfId="75"/>
    <cellStyle name="Neutral 2" xfId="78"/>
    <cellStyle name="Neutral 3" xfId="77"/>
    <cellStyle name="Normal" xfId="0" builtinId="0"/>
    <cellStyle name="Normal 10" xfId="104"/>
    <cellStyle name="Normal 11" xfId="105"/>
    <cellStyle name="Normal 2" xfId="1"/>
    <cellStyle name="Normal 2 2" xfId="4"/>
    <cellStyle name="Normal 3" xfId="3"/>
    <cellStyle name="Normal 3 2" xfId="90"/>
    <cellStyle name="Normal 3 2 2" xfId="99"/>
    <cellStyle name="Normal 3 3" xfId="92"/>
    <cellStyle name="Normal 3 3 2" xfId="100"/>
    <cellStyle name="Normal 3 4" xfId="93"/>
    <cellStyle name="Normal 3 4 2" xfId="101"/>
    <cellStyle name="Normal 3 5" xfId="95"/>
    <cellStyle name="Normal 3 5 2" xfId="102"/>
    <cellStyle name="Normal 3 6" xfId="97"/>
    <cellStyle name="Normal 3 6 2" xfId="103"/>
    <cellStyle name="Normal 3 7" xfId="79"/>
    <cellStyle name="Normal 3 8" xfId="98"/>
    <cellStyle name="Normal 4" xfId="2"/>
    <cellStyle name="Normal 5" xfId="6"/>
    <cellStyle name="Normal 6" xfId="5"/>
    <cellStyle name="Normal 7" xfId="91"/>
    <cellStyle name="Normal 8" xfId="94"/>
    <cellStyle name="Normal 9" xfId="96"/>
    <cellStyle name="Note 2" xfId="81"/>
    <cellStyle name="Note 3" xfId="80"/>
    <cellStyle name="Output 2" xfId="83"/>
    <cellStyle name="Output 3" xfId="82"/>
    <cellStyle name="Title 2" xfId="85"/>
    <cellStyle name="Title 3" xfId="84"/>
    <cellStyle name="Total 2" xfId="87"/>
    <cellStyle name="Total 3" xfId="86"/>
    <cellStyle name="Warning Text 2" xfId="89"/>
    <cellStyle name="Warning Text 3" xfId="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7" sqref="F7"/>
    </sheetView>
  </sheetViews>
  <sheetFormatPr defaultColWidth="9.140625" defaultRowHeight="12.75" x14ac:dyDescent="0.2"/>
  <cols>
    <col min="1" max="1" width="13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41</v>
      </c>
    </row>
    <row r="2" spans="1:13" x14ac:dyDescent="0.2">
      <c r="E2" s="1" t="s">
        <v>0</v>
      </c>
    </row>
    <row r="3" spans="1:13" x14ac:dyDescent="0.2">
      <c r="B3" s="2">
        <v>42736</v>
      </c>
      <c r="C3" s="2">
        <v>42775</v>
      </c>
      <c r="D3" s="2">
        <v>42795</v>
      </c>
      <c r="E3" s="2">
        <v>42826</v>
      </c>
      <c r="F3" s="2">
        <v>42856</v>
      </c>
      <c r="G3" s="2">
        <v>42887</v>
      </c>
      <c r="H3" s="2">
        <v>42917</v>
      </c>
      <c r="I3" s="2">
        <v>42948</v>
      </c>
      <c r="J3" s="2">
        <v>42979</v>
      </c>
      <c r="K3" s="2">
        <v>43009</v>
      </c>
      <c r="L3" s="2">
        <v>43040</v>
      </c>
      <c r="M3" s="2">
        <v>43070</v>
      </c>
    </row>
    <row r="4" spans="1:13" x14ac:dyDescent="0.2">
      <c r="A4" s="1">
        <v>1</v>
      </c>
      <c r="B4" s="3"/>
      <c r="C4" s="3"/>
      <c r="D4" s="3"/>
      <c r="E4" s="6"/>
      <c r="F4" s="6"/>
      <c r="G4" s="3"/>
      <c r="H4" s="3"/>
      <c r="I4" s="3"/>
      <c r="J4" s="3">
        <v>10</v>
      </c>
      <c r="K4" s="3">
        <v>11.7</v>
      </c>
      <c r="L4" s="3"/>
      <c r="M4" s="3">
        <v>14.5</v>
      </c>
    </row>
    <row r="5" spans="1:13" x14ac:dyDescent="0.2">
      <c r="A5" s="1">
        <v>2</v>
      </c>
      <c r="B5" s="3"/>
      <c r="C5" s="3"/>
      <c r="D5" s="6"/>
      <c r="E5" s="3"/>
      <c r="F5" s="3"/>
      <c r="G5" s="3"/>
      <c r="H5" s="3"/>
      <c r="I5" s="3">
        <v>10.9</v>
      </c>
      <c r="J5" s="3"/>
      <c r="K5" s="3"/>
      <c r="L5" s="3"/>
      <c r="M5" s="3"/>
    </row>
    <row r="6" spans="1:13" x14ac:dyDescent="0.2">
      <c r="A6" s="1">
        <v>3</v>
      </c>
      <c r="B6" s="3"/>
      <c r="C6" s="3">
        <v>5.8</v>
      </c>
      <c r="D6" s="6"/>
      <c r="E6" s="3"/>
      <c r="F6" s="3"/>
      <c r="G6" s="3">
        <v>5.2</v>
      </c>
      <c r="H6" s="3"/>
      <c r="I6" s="3"/>
      <c r="J6" s="3"/>
      <c r="K6" s="3"/>
      <c r="L6" s="3">
        <v>6.3</v>
      </c>
      <c r="M6" s="3">
        <v>14.6</v>
      </c>
    </row>
    <row r="7" spans="1:13" x14ac:dyDescent="0.2">
      <c r="A7" s="1">
        <v>4</v>
      </c>
      <c r="B7" s="3">
        <v>6.4</v>
      </c>
      <c r="C7" s="3"/>
      <c r="D7" s="6"/>
      <c r="E7" s="3">
        <v>4.7</v>
      </c>
      <c r="F7" s="3"/>
      <c r="G7" s="3"/>
      <c r="H7" s="3">
        <v>7.4</v>
      </c>
      <c r="I7" s="3"/>
      <c r="J7" s="3">
        <v>10.6</v>
      </c>
      <c r="K7" s="3">
        <v>6.2</v>
      </c>
      <c r="L7" s="3">
        <v>7.7</v>
      </c>
      <c r="M7" s="3"/>
    </row>
    <row r="8" spans="1:13" x14ac:dyDescent="0.2">
      <c r="A8" s="1">
        <v>5</v>
      </c>
      <c r="B8" s="3"/>
      <c r="C8" s="3"/>
      <c r="D8" s="6"/>
      <c r="E8" s="3"/>
      <c r="F8" s="3">
        <v>5.4</v>
      </c>
      <c r="G8" s="3"/>
      <c r="H8" s="3"/>
      <c r="I8" s="3">
        <v>9.5</v>
      </c>
      <c r="J8" s="3"/>
      <c r="K8" s="3"/>
      <c r="L8" s="3"/>
      <c r="M8" s="3"/>
    </row>
    <row r="9" spans="1:13" x14ac:dyDescent="0.2">
      <c r="A9" s="1">
        <v>6</v>
      </c>
      <c r="B9" s="3"/>
      <c r="C9" s="3">
        <v>8.1999999999999993</v>
      </c>
      <c r="D9" s="6"/>
      <c r="E9" s="3"/>
      <c r="F9" s="3">
        <v>6</v>
      </c>
      <c r="G9" s="3">
        <v>4.3</v>
      </c>
      <c r="H9" s="3">
        <v>6.3</v>
      </c>
      <c r="I9" s="3"/>
      <c r="J9" s="3"/>
      <c r="K9" s="3"/>
      <c r="L9" s="3">
        <v>6</v>
      </c>
      <c r="M9" s="3">
        <v>3</v>
      </c>
    </row>
    <row r="10" spans="1:13" x14ac:dyDescent="0.2">
      <c r="A10" s="1">
        <v>7</v>
      </c>
      <c r="B10" s="3">
        <v>5.0999999999999996</v>
      </c>
      <c r="C10" s="3"/>
      <c r="D10" s="6"/>
      <c r="E10" s="3">
        <v>5.7</v>
      </c>
      <c r="F10" s="3">
        <v>10.199999999999999</v>
      </c>
      <c r="G10" s="3"/>
      <c r="H10" s="3"/>
      <c r="I10" s="3"/>
      <c r="J10" s="3">
        <v>8.8000000000000007</v>
      </c>
      <c r="K10" s="3">
        <v>6.5</v>
      </c>
      <c r="L10" s="3"/>
      <c r="M10" s="3"/>
    </row>
    <row r="11" spans="1:13" x14ac:dyDescent="0.2">
      <c r="A11" s="1">
        <v>8</v>
      </c>
      <c r="B11" s="3"/>
      <c r="C11" s="3"/>
      <c r="D11" s="6"/>
      <c r="E11" s="3"/>
      <c r="F11" s="3"/>
      <c r="G11" s="3"/>
      <c r="H11" s="3"/>
      <c r="I11" s="3">
        <v>5.3</v>
      </c>
      <c r="J11" s="3"/>
      <c r="K11" s="3"/>
      <c r="L11" s="3"/>
      <c r="M11" s="3"/>
    </row>
    <row r="12" spans="1:13" x14ac:dyDescent="0.2">
      <c r="A12" s="1">
        <v>9</v>
      </c>
      <c r="B12" s="3"/>
      <c r="C12" s="3">
        <v>6.5</v>
      </c>
      <c r="D12" s="3"/>
      <c r="E12" s="3"/>
      <c r="F12" s="3"/>
      <c r="G12" s="3">
        <v>9.1999999999999993</v>
      </c>
      <c r="H12" s="3">
        <v>7.2</v>
      </c>
      <c r="I12" s="3"/>
      <c r="J12" s="3"/>
      <c r="K12" s="3"/>
      <c r="L12" s="3">
        <v>4.5</v>
      </c>
      <c r="M12" s="3"/>
    </row>
    <row r="13" spans="1:13" x14ac:dyDescent="0.2">
      <c r="A13" s="1">
        <v>10</v>
      </c>
      <c r="B13" s="3">
        <v>4.0999999999999996</v>
      </c>
      <c r="C13" s="3"/>
      <c r="D13" s="3"/>
      <c r="E13" s="3">
        <v>9.6</v>
      </c>
      <c r="F13" s="3">
        <v>7.9</v>
      </c>
      <c r="G13" s="3"/>
      <c r="H13" s="3"/>
      <c r="I13" s="3"/>
      <c r="J13" s="3">
        <v>9.1999999999999993</v>
      </c>
      <c r="K13" s="3">
        <v>9.8000000000000007</v>
      </c>
      <c r="L13" s="3"/>
      <c r="M13" s="3"/>
    </row>
    <row r="14" spans="1:13" x14ac:dyDescent="0.2">
      <c r="A14" s="1">
        <v>11</v>
      </c>
      <c r="B14" s="3"/>
      <c r="C14" s="3"/>
      <c r="D14" s="3">
        <v>6.7</v>
      </c>
      <c r="E14" s="3"/>
      <c r="F14" s="3"/>
      <c r="G14" s="3"/>
      <c r="H14" s="3"/>
      <c r="I14" s="3">
        <v>7.7</v>
      </c>
      <c r="J14" s="3"/>
      <c r="K14" s="3"/>
      <c r="L14" s="3"/>
      <c r="M14" s="3"/>
    </row>
    <row r="15" spans="1:13" x14ac:dyDescent="0.2">
      <c r="A15" s="1">
        <v>12</v>
      </c>
      <c r="B15" s="3"/>
      <c r="C15" s="3">
        <v>11.3</v>
      </c>
      <c r="D15" s="3"/>
      <c r="E15" s="3"/>
      <c r="F15" s="3"/>
      <c r="G15" s="3"/>
      <c r="H15" s="3">
        <v>4</v>
      </c>
      <c r="I15" s="3"/>
      <c r="J15" s="3"/>
      <c r="K15" s="3"/>
      <c r="L15" s="3"/>
      <c r="M15" s="3">
        <v>4.5</v>
      </c>
    </row>
    <row r="16" spans="1:13" x14ac:dyDescent="0.2">
      <c r="A16" s="1">
        <v>13</v>
      </c>
      <c r="B16" s="3">
        <v>5.7</v>
      </c>
      <c r="C16" s="3"/>
      <c r="D16" s="3"/>
      <c r="E16" s="3">
        <v>13</v>
      </c>
      <c r="F16" s="3">
        <v>6</v>
      </c>
      <c r="G16" s="3"/>
      <c r="H16" s="3"/>
      <c r="I16" s="3"/>
      <c r="J16" s="3">
        <v>12.8</v>
      </c>
      <c r="K16" s="3">
        <v>10.8</v>
      </c>
      <c r="L16" s="3"/>
      <c r="M16" s="3">
        <v>5.8</v>
      </c>
    </row>
    <row r="17" spans="1:13" x14ac:dyDescent="0.2">
      <c r="A17" s="1">
        <v>14</v>
      </c>
      <c r="B17" s="3"/>
      <c r="C17" s="3"/>
      <c r="D17" s="3">
        <v>4.5</v>
      </c>
      <c r="E17" s="3"/>
      <c r="F17" s="3"/>
      <c r="G17" s="3">
        <v>6.4</v>
      </c>
      <c r="H17" s="3"/>
      <c r="I17" s="3">
        <v>6</v>
      </c>
      <c r="J17" s="3"/>
      <c r="K17" s="3"/>
      <c r="L17" s="3"/>
      <c r="M17" s="3"/>
    </row>
    <row r="18" spans="1:13" x14ac:dyDescent="0.2">
      <c r="A18" s="1">
        <v>15</v>
      </c>
      <c r="B18" s="3"/>
      <c r="C18" s="3">
        <v>4.2</v>
      </c>
      <c r="D18" s="3"/>
      <c r="E18" s="3"/>
      <c r="F18" s="3"/>
      <c r="G18" s="3">
        <v>8.1999999999999993</v>
      </c>
      <c r="H18" s="3"/>
      <c r="I18" s="3"/>
      <c r="J18" s="3"/>
      <c r="K18" s="3"/>
      <c r="L18" s="3">
        <v>12.6</v>
      </c>
      <c r="M18" s="3">
        <v>7.6</v>
      </c>
    </row>
    <row r="19" spans="1:13" x14ac:dyDescent="0.2">
      <c r="A19" s="1">
        <v>16</v>
      </c>
      <c r="B19" s="3">
        <v>5.8</v>
      </c>
      <c r="C19" s="3"/>
      <c r="D19" s="3"/>
      <c r="E19" s="3">
        <v>10.199999999999999</v>
      </c>
      <c r="F19" s="3">
        <v>8</v>
      </c>
      <c r="G19" s="3"/>
      <c r="H19" s="3"/>
      <c r="I19" s="3"/>
      <c r="J19" s="3">
        <v>9.4</v>
      </c>
      <c r="K19" s="3"/>
      <c r="L19" s="3"/>
      <c r="M19" s="3"/>
    </row>
    <row r="20" spans="1:13" x14ac:dyDescent="0.2">
      <c r="A20" s="1">
        <v>17</v>
      </c>
      <c r="B20" s="3"/>
      <c r="C20" s="3"/>
      <c r="D20" s="3">
        <v>7</v>
      </c>
      <c r="E20" s="3"/>
      <c r="F20" s="3"/>
      <c r="G20" s="3"/>
      <c r="H20" s="3"/>
      <c r="I20" s="3">
        <v>13.5</v>
      </c>
      <c r="J20" s="3"/>
      <c r="K20" s="3"/>
      <c r="L20" s="3">
        <v>9.6</v>
      </c>
      <c r="M20" s="3"/>
    </row>
    <row r="21" spans="1:13" x14ac:dyDescent="0.2">
      <c r="A21" s="1">
        <v>18</v>
      </c>
      <c r="B21" s="3"/>
      <c r="C21" s="3">
        <v>6.8</v>
      </c>
      <c r="D21" s="3"/>
      <c r="E21" s="3"/>
      <c r="F21" s="3"/>
      <c r="G21" s="3">
        <v>6.3</v>
      </c>
      <c r="H21" s="3">
        <v>6.5</v>
      </c>
      <c r="I21" s="3"/>
      <c r="J21" s="3"/>
      <c r="K21" s="3"/>
      <c r="L21" s="3">
        <v>7.1</v>
      </c>
      <c r="M21" s="3">
        <v>4.2</v>
      </c>
    </row>
    <row r="22" spans="1:13" x14ac:dyDescent="0.2">
      <c r="A22" s="1">
        <v>19</v>
      </c>
      <c r="B22" s="3">
        <v>3.4</v>
      </c>
      <c r="C22" s="3"/>
      <c r="D22" s="3"/>
      <c r="E22" s="3">
        <v>10.9</v>
      </c>
      <c r="F22" s="3">
        <v>8.6999999999999993</v>
      </c>
      <c r="G22" s="3"/>
      <c r="H22" s="3"/>
      <c r="I22" s="3"/>
      <c r="J22" s="3">
        <v>8.1999999999999993</v>
      </c>
      <c r="K22" s="3"/>
      <c r="L22" s="3"/>
      <c r="M22" s="3"/>
    </row>
    <row r="23" spans="1:13" x14ac:dyDescent="0.2">
      <c r="A23" s="1">
        <v>20</v>
      </c>
      <c r="B23" s="3"/>
      <c r="C23" s="3"/>
      <c r="D23" s="3">
        <v>10.5</v>
      </c>
      <c r="E23" s="3"/>
      <c r="F23" s="3"/>
      <c r="G23" s="3"/>
      <c r="H23" s="3"/>
      <c r="I23" s="3">
        <v>9</v>
      </c>
      <c r="J23" s="3"/>
      <c r="K23" s="3"/>
      <c r="L23" s="3"/>
      <c r="M23" s="3"/>
    </row>
    <row r="24" spans="1:13" x14ac:dyDescent="0.2">
      <c r="A24" s="1">
        <v>21</v>
      </c>
      <c r="B24" s="3"/>
      <c r="C24" s="3">
        <v>4.3</v>
      </c>
      <c r="D24" s="3"/>
      <c r="E24" s="3"/>
      <c r="F24" s="3"/>
      <c r="G24" s="3">
        <v>2.5</v>
      </c>
      <c r="H24" s="3">
        <v>13.1</v>
      </c>
      <c r="I24" s="3"/>
      <c r="J24" s="3"/>
      <c r="K24" s="3"/>
      <c r="L24" s="3">
        <v>10.7</v>
      </c>
      <c r="M24" s="3">
        <v>5.6</v>
      </c>
    </row>
    <row r="25" spans="1:13" x14ac:dyDescent="0.2">
      <c r="A25" s="1">
        <v>22</v>
      </c>
      <c r="B25" s="3">
        <v>4.5999999999999996</v>
      </c>
      <c r="C25" s="3"/>
      <c r="D25" s="3"/>
      <c r="E25" s="3">
        <v>6.7</v>
      </c>
      <c r="F25" s="3">
        <v>3.8</v>
      </c>
      <c r="G25" s="3"/>
      <c r="H25" s="3"/>
      <c r="I25" s="3"/>
      <c r="J25" s="3">
        <v>10.8</v>
      </c>
      <c r="K25" s="3"/>
      <c r="L25" s="3"/>
      <c r="M25" s="3"/>
    </row>
    <row r="26" spans="1:13" x14ac:dyDescent="0.2">
      <c r="A26" s="1">
        <v>23</v>
      </c>
      <c r="B26" s="3"/>
      <c r="C26" s="3"/>
      <c r="D26" s="3">
        <v>9.3000000000000007</v>
      </c>
      <c r="E26" s="3"/>
      <c r="F26" s="3"/>
      <c r="G26" s="3"/>
      <c r="H26" s="3"/>
      <c r="I26" s="3">
        <v>8.5</v>
      </c>
      <c r="J26" s="3"/>
      <c r="K26" s="3"/>
      <c r="L26" s="3"/>
      <c r="M26" s="3"/>
    </row>
    <row r="27" spans="1:13" x14ac:dyDescent="0.2">
      <c r="A27" s="1">
        <v>24</v>
      </c>
      <c r="B27" s="3"/>
      <c r="C27" s="6"/>
      <c r="D27" s="3"/>
      <c r="E27" s="3"/>
      <c r="F27" s="3"/>
      <c r="G27" s="3">
        <v>4.3</v>
      </c>
      <c r="H27" s="3">
        <v>10.7</v>
      </c>
      <c r="I27" s="3"/>
      <c r="J27" s="3"/>
      <c r="K27" s="3"/>
      <c r="L27" s="3">
        <v>6.2</v>
      </c>
      <c r="M27" s="3">
        <v>5.0999999999999996</v>
      </c>
    </row>
    <row r="28" spans="1:13" x14ac:dyDescent="0.2">
      <c r="A28" s="1">
        <v>25</v>
      </c>
      <c r="B28" s="3">
        <v>5.0999999999999996</v>
      </c>
      <c r="C28" s="6"/>
      <c r="D28" s="3"/>
      <c r="E28" s="6"/>
      <c r="F28" s="3">
        <v>5.8</v>
      </c>
      <c r="G28" s="3"/>
      <c r="H28" s="3"/>
      <c r="I28" s="3"/>
      <c r="J28" s="3">
        <v>8.1999999999999993</v>
      </c>
      <c r="K28" s="3"/>
      <c r="L28" s="3"/>
      <c r="M28" s="3"/>
    </row>
    <row r="29" spans="1:13" x14ac:dyDescent="0.2">
      <c r="A29" s="1">
        <v>26</v>
      </c>
      <c r="B29" s="3"/>
      <c r="C29" s="6"/>
      <c r="D29" s="3">
        <v>15.7</v>
      </c>
      <c r="E29" s="6"/>
      <c r="F29" s="3"/>
      <c r="G29" s="3"/>
      <c r="H29" s="3"/>
      <c r="I29" s="3">
        <v>11.5</v>
      </c>
      <c r="J29" s="3"/>
      <c r="K29" s="3"/>
      <c r="L29" s="3"/>
      <c r="M29" s="3"/>
    </row>
    <row r="30" spans="1:13" x14ac:dyDescent="0.2">
      <c r="A30" s="1">
        <v>27</v>
      </c>
      <c r="B30" s="3"/>
      <c r="C30" s="6"/>
      <c r="D30" s="3"/>
      <c r="E30" s="6"/>
      <c r="F30" s="3"/>
      <c r="G30" s="3">
        <v>11.2</v>
      </c>
      <c r="H30" s="3">
        <v>8</v>
      </c>
      <c r="I30" s="3"/>
      <c r="J30" s="3"/>
      <c r="K30" s="3"/>
      <c r="L30" s="3"/>
      <c r="M30" s="3">
        <v>4.2</v>
      </c>
    </row>
    <row r="31" spans="1:13" x14ac:dyDescent="0.2">
      <c r="A31" s="1">
        <v>28</v>
      </c>
      <c r="B31" s="3">
        <v>6.3</v>
      </c>
      <c r="C31" s="3"/>
      <c r="D31" s="3"/>
      <c r="E31" s="6"/>
      <c r="F31" s="3">
        <v>9.1999999999999993</v>
      </c>
      <c r="G31" s="3"/>
      <c r="H31" s="3"/>
      <c r="I31" s="3"/>
      <c r="J31" s="3">
        <v>15.6</v>
      </c>
      <c r="K31" s="3"/>
      <c r="L31" s="3"/>
      <c r="M31" s="3"/>
    </row>
    <row r="32" spans="1:13" x14ac:dyDescent="0.2">
      <c r="A32" s="1">
        <v>29</v>
      </c>
      <c r="B32" s="3"/>
      <c r="C32" s="3"/>
      <c r="D32" s="3">
        <v>9.3000000000000007</v>
      </c>
      <c r="E32" s="3"/>
      <c r="F32" s="3"/>
      <c r="G32" s="3"/>
      <c r="H32" s="3"/>
      <c r="I32" s="3">
        <v>9.5</v>
      </c>
      <c r="J32" s="3">
        <v>10.7</v>
      </c>
      <c r="K32" s="3"/>
      <c r="L32" s="3"/>
      <c r="M32" s="3"/>
    </row>
    <row r="33" spans="1:13" x14ac:dyDescent="0.2">
      <c r="A33" s="1">
        <v>30</v>
      </c>
      <c r="B33" s="3"/>
      <c r="C33" s="3"/>
      <c r="D33" s="3"/>
      <c r="E33" s="3"/>
      <c r="F33" s="3"/>
      <c r="G33" s="3">
        <v>18.7</v>
      </c>
      <c r="H33" s="3">
        <v>8.8000000000000007</v>
      </c>
      <c r="I33" s="3"/>
      <c r="J33" s="3"/>
      <c r="K33" s="3"/>
      <c r="L33" s="3"/>
      <c r="M33" s="3">
        <v>5.4</v>
      </c>
    </row>
    <row r="34" spans="1:13" x14ac:dyDescent="0.2">
      <c r="A34" s="1">
        <v>31</v>
      </c>
      <c r="B34" s="3">
        <v>5.0999999999999996</v>
      </c>
      <c r="C34" s="3"/>
      <c r="D34" s="3"/>
      <c r="E34" s="3"/>
      <c r="F34" s="3">
        <v>10.8</v>
      </c>
      <c r="G34" s="3"/>
      <c r="H34" s="3"/>
      <c r="I34" s="3"/>
      <c r="J34" s="3"/>
      <c r="K34" s="3"/>
      <c r="L34" s="3"/>
      <c r="M34" s="3"/>
    </row>
    <row r="35" spans="1:13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">
      <c r="A36" s="1" t="s">
        <v>1</v>
      </c>
      <c r="B36" s="1">
        <f>MAX(B4:B34)</f>
        <v>6.4</v>
      </c>
      <c r="C36" s="1">
        <f t="shared" ref="C36:M36" si="0">MAX(C4:C34)</f>
        <v>11.3</v>
      </c>
      <c r="D36" s="1">
        <f t="shared" si="0"/>
        <v>15.7</v>
      </c>
      <c r="E36" s="1">
        <f t="shared" si="0"/>
        <v>13</v>
      </c>
      <c r="F36" s="1">
        <f t="shared" si="0"/>
        <v>10.8</v>
      </c>
      <c r="G36" s="1">
        <f t="shared" si="0"/>
        <v>18.7</v>
      </c>
      <c r="H36" s="1">
        <f t="shared" si="0"/>
        <v>13.1</v>
      </c>
      <c r="I36" s="1">
        <f t="shared" si="0"/>
        <v>13.5</v>
      </c>
      <c r="J36" s="1">
        <f t="shared" si="0"/>
        <v>15.6</v>
      </c>
      <c r="K36" s="1">
        <f t="shared" si="0"/>
        <v>11.7</v>
      </c>
      <c r="L36" s="1">
        <f t="shared" si="0"/>
        <v>12.6</v>
      </c>
      <c r="M36" s="1">
        <f t="shared" si="0"/>
        <v>14.6</v>
      </c>
    </row>
    <row r="38" spans="1:13" x14ac:dyDescent="0.2">
      <c r="A38" s="1" t="s">
        <v>2</v>
      </c>
      <c r="B38" s="1">
        <f>MAX(B4:M34)</f>
        <v>18.7</v>
      </c>
      <c r="D38" s="1" t="s">
        <v>3</v>
      </c>
      <c r="E38" s="9">
        <f>AVERAGE(B4:M34)</f>
        <v>7.9299065420560781</v>
      </c>
      <c r="G38" s="1" t="s">
        <v>4</v>
      </c>
      <c r="H38" s="9">
        <f>STDEV(B4:M34)</f>
        <v>3.1091531017386456</v>
      </c>
      <c r="J38" s="1" t="s">
        <v>5</v>
      </c>
      <c r="K38" s="1">
        <f>COUNT(B4:M34)</f>
        <v>107</v>
      </c>
      <c r="L38" s="1" t="s">
        <v>12</v>
      </c>
      <c r="M38" s="10">
        <f>100*K38/121</f>
        <v>88.429752066115697</v>
      </c>
    </row>
    <row r="39" spans="1:13" x14ac:dyDescent="0.2">
      <c r="A39" s="1" t="s">
        <v>40</v>
      </c>
      <c r="B39" s="1">
        <f>COUNT(B4:D34)</f>
        <v>24</v>
      </c>
      <c r="C39" s="1" t="s">
        <v>28</v>
      </c>
      <c r="D39" s="1">
        <f xml:space="preserve"> COUNT(B4:D34)/30*100</f>
        <v>80</v>
      </c>
      <c r="E39" s="1">
        <f>COUNT(E4:G34)</f>
        <v>28</v>
      </c>
      <c r="F39" s="1" t="s">
        <v>29</v>
      </c>
      <c r="G39" s="10">
        <f xml:space="preserve"> COUNT(E4:G34)/30*100</f>
        <v>93.333333333333329</v>
      </c>
      <c r="H39" s="1">
        <f>COUNT(H4:J34)</f>
        <v>30</v>
      </c>
      <c r="I39" s="1" t="s">
        <v>30</v>
      </c>
      <c r="J39" s="10">
        <f xml:space="preserve"> COUNT(H4:J34)/31*100</f>
        <v>96.774193548387103</v>
      </c>
      <c r="K39" s="1">
        <f>COUNT(K4:M34)</f>
        <v>25</v>
      </c>
      <c r="L39" s="1" t="s">
        <v>31</v>
      </c>
      <c r="M39" s="10">
        <f xml:space="preserve"> COUNT(K4:M34)/30*100</f>
        <v>83.333333333333343</v>
      </c>
    </row>
    <row r="40" spans="1:13" x14ac:dyDescent="0.2">
      <c r="A40" s="1" t="s">
        <v>10</v>
      </c>
      <c r="C40" s="1">
        <f>PERCENTILE(B4:M34,0.98)</f>
        <v>15.479999999999995</v>
      </c>
    </row>
    <row r="41" spans="1:13" x14ac:dyDescent="0.2">
      <c r="A41" s="1" t="s">
        <v>11</v>
      </c>
      <c r="B41" s="10">
        <f>COUNT(B4:B34)/11*100</f>
        <v>90.909090909090907</v>
      </c>
      <c r="C41" s="10">
        <f>COUNT(C4:C34)/9*100</f>
        <v>77.777777777777786</v>
      </c>
      <c r="D41" s="10">
        <f>COUNT(D4:D34)/10*100</f>
        <v>70</v>
      </c>
      <c r="E41" s="10">
        <f t="shared" ref="E41:G41" si="1">COUNT(E4:E34)/10*100</f>
        <v>70</v>
      </c>
      <c r="F41" s="10">
        <f>COUNT(F4:F34)/11*100</f>
        <v>100</v>
      </c>
      <c r="G41" s="10">
        <f t="shared" si="1"/>
        <v>100</v>
      </c>
      <c r="H41" s="10">
        <f>COUNT(H4:H34)/10*100</f>
        <v>90</v>
      </c>
      <c r="I41" s="10">
        <f>COUNT(I4:I34)/10*100</f>
        <v>100</v>
      </c>
      <c r="J41" s="10">
        <f>COUNT(J4:J34)/11*100</f>
        <v>100</v>
      </c>
      <c r="K41" s="10">
        <f>COUNT(K4:K34)/11*100</f>
        <v>45.454545454545453</v>
      </c>
      <c r="L41" s="10">
        <f>COUNT(L4:L34)/10*100</f>
        <v>90</v>
      </c>
      <c r="M41" s="10">
        <f>COUNT(M4:M34)/11*100</f>
        <v>100</v>
      </c>
    </row>
  </sheetData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0" sqref="B40:M40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19</v>
      </c>
    </row>
    <row r="2" spans="1:13" x14ac:dyDescent="0.2">
      <c r="E2" s="1" t="s">
        <v>0</v>
      </c>
    </row>
    <row r="3" spans="1:13" x14ac:dyDescent="0.2">
      <c r="B3" s="2">
        <v>42736</v>
      </c>
      <c r="C3" s="2">
        <v>42775</v>
      </c>
      <c r="D3" s="2">
        <v>42795</v>
      </c>
      <c r="E3" s="2">
        <v>42826</v>
      </c>
      <c r="F3" s="2">
        <v>42856</v>
      </c>
      <c r="G3" s="2">
        <v>42887</v>
      </c>
      <c r="H3" s="2">
        <v>42917</v>
      </c>
      <c r="I3" s="2">
        <v>42948</v>
      </c>
      <c r="J3" s="2">
        <v>42979</v>
      </c>
      <c r="K3" s="2">
        <v>43009</v>
      </c>
      <c r="L3" s="2">
        <v>43040</v>
      </c>
      <c r="M3" s="2">
        <v>43070</v>
      </c>
    </row>
    <row r="4" spans="1:13" x14ac:dyDescent="0.2">
      <c r="A4" s="1">
        <v>1</v>
      </c>
      <c r="B4" s="3">
        <v>26.3</v>
      </c>
      <c r="C4" s="3"/>
      <c r="D4" s="3"/>
      <c r="E4" s="3">
        <v>5.0999999999999996</v>
      </c>
      <c r="F4" s="3">
        <v>3.8</v>
      </c>
      <c r="G4" s="3"/>
      <c r="H4" s="3"/>
      <c r="I4" s="3"/>
      <c r="J4" s="3"/>
      <c r="K4" s="3"/>
      <c r="L4" s="3"/>
      <c r="M4" s="3"/>
    </row>
    <row r="5" spans="1:13" x14ac:dyDescent="0.2">
      <c r="A5" s="1">
        <v>2</v>
      </c>
      <c r="B5" s="3"/>
      <c r="C5" s="3"/>
      <c r="D5" s="3">
        <v>2.1</v>
      </c>
      <c r="E5" s="3"/>
      <c r="F5" s="3"/>
      <c r="G5" s="3"/>
      <c r="H5" s="3"/>
      <c r="I5" s="3"/>
      <c r="J5" s="3"/>
      <c r="K5" s="3"/>
      <c r="L5" s="3"/>
      <c r="M5" s="3"/>
    </row>
    <row r="6" spans="1:13" x14ac:dyDescent="0.2">
      <c r="A6" s="1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>
        <v>15.2</v>
      </c>
    </row>
    <row r="7" spans="1:13" x14ac:dyDescent="0.2">
      <c r="A7" s="1">
        <v>4</v>
      </c>
      <c r="B7" s="3"/>
      <c r="C7" s="3"/>
      <c r="D7" s="3"/>
      <c r="E7" s="3"/>
      <c r="F7" s="3"/>
      <c r="G7" s="3"/>
      <c r="H7" s="3"/>
      <c r="I7" s="3"/>
      <c r="J7" s="3">
        <v>11.6</v>
      </c>
      <c r="K7" s="3">
        <v>6.4</v>
      </c>
      <c r="L7" s="3"/>
      <c r="M7" s="3"/>
    </row>
    <row r="8" spans="1:13" x14ac:dyDescent="0.2">
      <c r="A8" s="1">
        <v>5</v>
      </c>
      <c r="B8" s="3"/>
      <c r="C8" s="3"/>
      <c r="D8" s="3"/>
      <c r="E8" s="3"/>
      <c r="F8" s="3"/>
      <c r="G8" s="3"/>
      <c r="H8" s="3"/>
      <c r="I8" s="3">
        <v>7</v>
      </c>
      <c r="J8" s="3"/>
      <c r="K8" s="3"/>
      <c r="L8" s="3"/>
      <c r="M8" s="3"/>
    </row>
    <row r="9" spans="1:13" x14ac:dyDescent="0.2">
      <c r="A9" s="1">
        <v>6</v>
      </c>
      <c r="B9" s="3"/>
      <c r="C9" s="3">
        <v>5.6</v>
      </c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">
      <c r="A10" s="1">
        <v>7</v>
      </c>
      <c r="B10" s="3">
        <v>4.4000000000000004</v>
      </c>
      <c r="C10" s="3"/>
      <c r="D10" s="3"/>
      <c r="E10" s="3">
        <v>5.8</v>
      </c>
      <c r="F10" s="3">
        <v>8.5</v>
      </c>
      <c r="G10" s="3"/>
      <c r="H10" s="3"/>
      <c r="I10" s="3"/>
      <c r="J10" s="3"/>
      <c r="K10" s="3"/>
      <c r="L10" s="3"/>
      <c r="M10" s="3"/>
    </row>
    <row r="11" spans="1:13" x14ac:dyDescent="0.2">
      <c r="A11" s="1">
        <v>8</v>
      </c>
      <c r="B11" s="3"/>
      <c r="C11" s="3"/>
      <c r="D11" s="3">
        <v>2.4</v>
      </c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">
      <c r="A12" s="1">
        <v>9</v>
      </c>
      <c r="B12" s="3"/>
      <c r="C12" s="3"/>
      <c r="D12" s="3"/>
      <c r="E12" s="3"/>
      <c r="F12" s="3"/>
      <c r="G12" s="3">
        <v>8</v>
      </c>
      <c r="H12" s="3"/>
      <c r="I12" s="3"/>
      <c r="J12" s="3"/>
      <c r="K12" s="3"/>
      <c r="L12" s="3"/>
      <c r="M12" s="3">
        <v>7.2</v>
      </c>
    </row>
    <row r="13" spans="1:13" x14ac:dyDescent="0.2">
      <c r="A13" s="1">
        <v>10</v>
      </c>
      <c r="B13" s="3"/>
      <c r="C13" s="3"/>
      <c r="D13" s="3"/>
      <c r="E13" s="3"/>
      <c r="F13" s="3"/>
      <c r="G13" s="3"/>
      <c r="H13" s="3"/>
      <c r="I13" s="3"/>
      <c r="J13" s="3">
        <v>8.8000000000000007</v>
      </c>
      <c r="K13" s="3">
        <v>10.5</v>
      </c>
      <c r="L13" s="3"/>
      <c r="M13" s="3"/>
    </row>
    <row r="14" spans="1:13" x14ac:dyDescent="0.2">
      <c r="A14" s="1">
        <v>11</v>
      </c>
      <c r="B14" s="3"/>
      <c r="C14" s="3"/>
      <c r="D14" s="3"/>
      <c r="E14" s="3"/>
      <c r="F14" s="3"/>
      <c r="G14" s="3"/>
      <c r="H14" s="3"/>
      <c r="I14" s="3">
        <v>7.1</v>
      </c>
      <c r="J14" s="3"/>
      <c r="K14" s="3"/>
      <c r="L14" s="3"/>
      <c r="M14" s="3"/>
    </row>
    <row r="15" spans="1:13" x14ac:dyDescent="0.2">
      <c r="A15" s="1">
        <v>12</v>
      </c>
      <c r="B15" s="3"/>
      <c r="C15" s="3">
        <v>7.5</v>
      </c>
      <c r="D15" s="3"/>
      <c r="E15" s="3"/>
      <c r="F15" s="3"/>
      <c r="G15" s="3">
        <v>4.5999999999999996</v>
      </c>
      <c r="H15" s="3">
        <v>4.9000000000000004</v>
      </c>
      <c r="I15" s="3"/>
      <c r="J15" s="3"/>
      <c r="K15" s="3"/>
      <c r="L15" s="3"/>
      <c r="M15" s="3"/>
    </row>
    <row r="16" spans="1:13" x14ac:dyDescent="0.2">
      <c r="A16" s="1">
        <v>13</v>
      </c>
      <c r="B16" s="3">
        <v>3.1</v>
      </c>
      <c r="C16" s="3"/>
      <c r="D16" s="3"/>
      <c r="E16" s="3">
        <v>12.2</v>
      </c>
      <c r="F16" s="3"/>
      <c r="G16" s="3"/>
      <c r="H16" s="3"/>
      <c r="I16" s="3"/>
      <c r="J16" s="3"/>
      <c r="K16" s="3"/>
      <c r="L16" s="3"/>
      <c r="M16" s="3"/>
    </row>
    <row r="17" spans="1:13" x14ac:dyDescent="0.2">
      <c r="A17" s="1">
        <v>14</v>
      </c>
      <c r="B17" s="3"/>
      <c r="C17" s="3"/>
      <c r="D17" s="3">
        <v>4.4000000000000004</v>
      </c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">
      <c r="A18" s="1">
        <v>15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>
        <v>3.7</v>
      </c>
      <c r="M18" s="3">
        <v>9.1999999999999993</v>
      </c>
    </row>
    <row r="19" spans="1:13" x14ac:dyDescent="0.2">
      <c r="A19" s="1">
        <v>16</v>
      </c>
      <c r="B19" s="3"/>
      <c r="C19" s="3"/>
      <c r="D19" s="3"/>
      <c r="E19" s="3"/>
      <c r="F19" s="3"/>
      <c r="G19" s="3"/>
      <c r="H19" s="3"/>
      <c r="I19" s="3"/>
      <c r="J19" s="3">
        <v>4.2</v>
      </c>
      <c r="K19" s="3"/>
      <c r="L19" s="3"/>
      <c r="M19" s="3"/>
    </row>
    <row r="20" spans="1:13" x14ac:dyDescent="0.2">
      <c r="A20" s="1">
        <v>17</v>
      </c>
      <c r="B20" s="3"/>
      <c r="C20" s="3"/>
      <c r="D20" s="3"/>
      <c r="E20" s="3"/>
      <c r="F20" s="3"/>
      <c r="G20" s="3"/>
      <c r="H20" s="3"/>
      <c r="I20" s="3">
        <v>8.6999999999999993</v>
      </c>
      <c r="J20" s="3"/>
      <c r="K20" s="3"/>
      <c r="L20" s="3"/>
      <c r="M20" s="3"/>
    </row>
    <row r="21" spans="1:13" x14ac:dyDescent="0.2">
      <c r="A21" s="1">
        <v>18</v>
      </c>
      <c r="B21" s="3"/>
      <c r="C21" s="3">
        <v>5.6</v>
      </c>
      <c r="D21" s="3"/>
      <c r="E21" s="3"/>
      <c r="F21" s="3"/>
      <c r="G21" s="3">
        <v>5.2</v>
      </c>
      <c r="H21" s="3">
        <v>3.4</v>
      </c>
      <c r="I21" s="3"/>
      <c r="J21" s="3"/>
      <c r="K21" s="3"/>
      <c r="L21" s="3"/>
      <c r="M21" s="3"/>
    </row>
    <row r="22" spans="1:13" x14ac:dyDescent="0.2">
      <c r="A22" s="1">
        <v>19</v>
      </c>
      <c r="B22" s="3">
        <v>3.5</v>
      </c>
      <c r="C22" s="3"/>
      <c r="D22" s="3"/>
      <c r="E22" s="3">
        <v>6.6</v>
      </c>
      <c r="F22" s="3">
        <v>7.1</v>
      </c>
      <c r="G22" s="3"/>
      <c r="H22" s="3"/>
      <c r="I22" s="3"/>
      <c r="J22" s="3"/>
      <c r="K22" s="3"/>
      <c r="L22" s="3"/>
      <c r="M22" s="3"/>
    </row>
    <row r="23" spans="1:13" x14ac:dyDescent="0.2">
      <c r="A23" s="1">
        <v>20</v>
      </c>
      <c r="B23" s="3"/>
      <c r="C23" s="3"/>
      <c r="D23" s="3">
        <v>6.3</v>
      </c>
      <c r="E23" s="3"/>
      <c r="F23" s="3">
        <v>6.7</v>
      </c>
      <c r="G23" s="3"/>
      <c r="H23" s="3"/>
      <c r="I23" s="3"/>
      <c r="J23" s="3"/>
      <c r="K23" s="3"/>
      <c r="L23" s="3"/>
      <c r="M23" s="3"/>
    </row>
    <row r="24" spans="1:13" x14ac:dyDescent="0.2">
      <c r="A24" s="1">
        <v>21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>
        <v>7</v>
      </c>
      <c r="M24" s="3">
        <v>11</v>
      </c>
    </row>
    <row r="25" spans="1:13" x14ac:dyDescent="0.2">
      <c r="A25" s="1">
        <v>22</v>
      </c>
      <c r="B25" s="3"/>
      <c r="C25" s="3"/>
      <c r="D25" s="3"/>
      <c r="E25" s="3"/>
      <c r="F25" s="3"/>
      <c r="G25" s="3"/>
      <c r="H25" s="3"/>
      <c r="I25" s="3"/>
      <c r="J25" s="3">
        <v>11.2</v>
      </c>
      <c r="K25" s="3"/>
      <c r="L25" s="3"/>
      <c r="M25" s="3"/>
    </row>
    <row r="26" spans="1:13" x14ac:dyDescent="0.2">
      <c r="A26" s="1">
        <v>23</v>
      </c>
      <c r="B26" s="3"/>
      <c r="C26" s="3"/>
      <c r="D26" s="3"/>
      <c r="E26" s="3"/>
      <c r="F26" s="3"/>
      <c r="G26" s="3"/>
      <c r="H26" s="3"/>
      <c r="I26" s="3">
        <v>6.1</v>
      </c>
      <c r="J26" s="3"/>
      <c r="K26" s="3"/>
      <c r="L26" s="3"/>
      <c r="M26" s="3"/>
    </row>
    <row r="27" spans="1:13" x14ac:dyDescent="0.2">
      <c r="A27" s="1">
        <v>24</v>
      </c>
      <c r="B27" s="3"/>
      <c r="C27" s="3">
        <v>4.0999999999999996</v>
      </c>
      <c r="D27" s="3"/>
      <c r="E27" s="3"/>
      <c r="F27" s="3"/>
      <c r="G27" s="3">
        <v>9.9</v>
      </c>
      <c r="H27" s="3">
        <v>14.8</v>
      </c>
      <c r="I27" s="3"/>
      <c r="J27" s="3"/>
      <c r="K27" s="3"/>
      <c r="L27" s="3"/>
      <c r="M27" s="3"/>
    </row>
    <row r="28" spans="1:13" x14ac:dyDescent="0.2">
      <c r="A28" s="1">
        <v>25</v>
      </c>
      <c r="B28" s="3">
        <v>4.7</v>
      </c>
      <c r="C28" s="3"/>
      <c r="D28" s="3"/>
      <c r="E28" s="3">
        <v>5.2</v>
      </c>
      <c r="F28" s="3">
        <v>6.4</v>
      </c>
      <c r="G28" s="3"/>
      <c r="H28" s="3"/>
      <c r="I28" s="3"/>
      <c r="J28" s="3"/>
      <c r="K28" s="3"/>
      <c r="L28" s="3"/>
      <c r="M28" s="3"/>
    </row>
    <row r="29" spans="1:13" x14ac:dyDescent="0.2">
      <c r="A29" s="1">
        <v>26</v>
      </c>
      <c r="B29" s="3"/>
      <c r="C29" s="3"/>
      <c r="D29" s="3">
        <v>10.4</v>
      </c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">
      <c r="A30" s="1">
        <v>27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>
        <v>5.0999999999999996</v>
      </c>
      <c r="M30" s="3">
        <v>3.6</v>
      </c>
    </row>
    <row r="31" spans="1:13" x14ac:dyDescent="0.2">
      <c r="A31" s="1">
        <v>28</v>
      </c>
      <c r="B31" s="3"/>
      <c r="C31" s="3"/>
      <c r="D31" s="3"/>
      <c r="E31" s="3"/>
      <c r="F31" s="3"/>
      <c r="G31" s="3"/>
      <c r="H31" s="3"/>
      <c r="I31" s="3"/>
      <c r="J31" s="3">
        <v>11</v>
      </c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/>
      <c r="H32" s="3"/>
      <c r="I32" s="3">
        <v>8.9</v>
      </c>
      <c r="J32" s="3"/>
      <c r="K32" s="3"/>
      <c r="L32" s="3"/>
      <c r="M32" s="3"/>
    </row>
    <row r="33" spans="1:13" x14ac:dyDescent="0.2">
      <c r="A33" s="1">
        <v>30</v>
      </c>
      <c r="B33" s="3"/>
      <c r="C33" s="3"/>
      <c r="D33" s="3"/>
      <c r="E33" s="3"/>
      <c r="F33" s="3"/>
      <c r="G33" s="3">
        <v>23.5</v>
      </c>
      <c r="H33" s="3">
        <v>9</v>
      </c>
      <c r="I33" s="3"/>
      <c r="J33" s="3"/>
      <c r="K33" s="3"/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>
        <v>6.3</v>
      </c>
      <c r="G34" s="3"/>
      <c r="H34" s="3"/>
      <c r="I34" s="3"/>
      <c r="J34" s="3"/>
      <c r="K34" s="3"/>
      <c r="L34" s="3"/>
      <c r="M34" s="3"/>
    </row>
    <row r="35" spans="1:13" x14ac:dyDescent="0.2">
      <c r="A35" s="1" t="s">
        <v>1</v>
      </c>
      <c r="B35" s="1">
        <f>MAX(B4:B34)</f>
        <v>26.3</v>
      </c>
      <c r="C35" s="1">
        <f t="shared" ref="C35:M35" si="0">MAX(C4:C34)</f>
        <v>7.5</v>
      </c>
      <c r="D35" s="1">
        <f t="shared" si="0"/>
        <v>10.4</v>
      </c>
      <c r="E35" s="1">
        <f t="shared" si="0"/>
        <v>12.2</v>
      </c>
      <c r="F35" s="1">
        <f t="shared" si="0"/>
        <v>8.5</v>
      </c>
      <c r="G35" s="1">
        <f t="shared" si="0"/>
        <v>23.5</v>
      </c>
      <c r="H35" s="1">
        <f t="shared" si="0"/>
        <v>14.8</v>
      </c>
      <c r="I35" s="1">
        <f t="shared" si="0"/>
        <v>8.9</v>
      </c>
      <c r="J35" s="1">
        <f t="shared" si="0"/>
        <v>11.6</v>
      </c>
      <c r="K35" s="1">
        <f t="shared" si="0"/>
        <v>10.5</v>
      </c>
      <c r="L35" s="1">
        <f t="shared" si="0"/>
        <v>7</v>
      </c>
      <c r="M35" s="1">
        <f t="shared" si="0"/>
        <v>15.2</v>
      </c>
    </row>
    <row r="37" spans="1:13" x14ac:dyDescent="0.2">
      <c r="A37" s="1" t="s">
        <v>2</v>
      </c>
      <c r="B37" s="1">
        <f>MAX(B4:M34)</f>
        <v>26.3</v>
      </c>
      <c r="D37" s="1" t="s">
        <v>3</v>
      </c>
      <c r="E37" s="9">
        <f>AVERAGE(B4:M34)</f>
        <v>7.6092592592592574</v>
      </c>
      <c r="G37" s="1" t="s">
        <v>4</v>
      </c>
      <c r="H37" s="1">
        <v>4.5</v>
      </c>
      <c r="J37" s="1" t="s">
        <v>35</v>
      </c>
      <c r="K37" s="1">
        <f>COUNT(B4:M34)</f>
        <v>54</v>
      </c>
      <c r="L37" s="1" t="s">
        <v>37</v>
      </c>
      <c r="M37" s="1">
        <f>100*K37/80</f>
        <v>67.5</v>
      </c>
    </row>
    <row r="38" spans="1:13" x14ac:dyDescent="0.2">
      <c r="B38" s="1">
        <f>COUNT(B4:D34)</f>
        <v>14</v>
      </c>
      <c r="C38" s="1" t="s">
        <v>6</v>
      </c>
      <c r="D38" s="1">
        <f xml:space="preserve"> COUNT(B4:D34)/35*100</f>
        <v>40</v>
      </c>
      <c r="E38" s="1">
        <f>COUNT(E4:G34)</f>
        <v>16</v>
      </c>
      <c r="F38" s="1" t="s">
        <v>7</v>
      </c>
      <c r="G38" s="1">
        <v>107</v>
      </c>
      <c r="H38" s="1">
        <f>COUNT(H4:J34)</f>
        <v>14</v>
      </c>
      <c r="I38" s="1" t="s">
        <v>8</v>
      </c>
      <c r="J38" s="1">
        <v>94</v>
      </c>
      <c r="K38" s="1">
        <f>COUNT(K4:M34)</f>
        <v>10</v>
      </c>
      <c r="L38" s="1" t="s">
        <v>9</v>
      </c>
      <c r="M38" s="1">
        <v>67</v>
      </c>
    </row>
    <row r="39" spans="1:13" x14ac:dyDescent="0.2">
      <c r="A39" s="1" t="s">
        <v>10</v>
      </c>
      <c r="C39" s="1">
        <v>23</v>
      </c>
    </row>
    <row r="40" spans="1:13" x14ac:dyDescent="0.2">
      <c r="A40" s="1" t="s">
        <v>11</v>
      </c>
      <c r="B40" s="1">
        <v>84</v>
      </c>
      <c r="C40" s="1">
        <f>COUNT(C4:C34)/5*100</f>
        <v>80</v>
      </c>
      <c r="D40" s="1">
        <f t="shared" ref="D40:M40" si="1">COUNT(D4:D34)/5*100</f>
        <v>100</v>
      </c>
      <c r="E40" s="1">
        <f t="shared" si="1"/>
        <v>100</v>
      </c>
      <c r="F40" s="1">
        <f>COUNT(F4:F34)/6*100</f>
        <v>100</v>
      </c>
      <c r="G40" s="1">
        <f t="shared" si="1"/>
        <v>100</v>
      </c>
      <c r="H40" s="1">
        <f t="shared" si="1"/>
        <v>80</v>
      </c>
      <c r="I40" s="1">
        <f t="shared" si="1"/>
        <v>100</v>
      </c>
      <c r="J40" s="1">
        <f t="shared" si="1"/>
        <v>100</v>
      </c>
      <c r="K40" s="1">
        <f t="shared" si="1"/>
        <v>40</v>
      </c>
      <c r="L40" s="1">
        <f t="shared" si="1"/>
        <v>60</v>
      </c>
      <c r="M40" s="1">
        <f t="shared" si="1"/>
        <v>100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E21" sqref="E21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20</v>
      </c>
    </row>
    <row r="2" spans="1:13" x14ac:dyDescent="0.2">
      <c r="E2" s="1" t="s">
        <v>0</v>
      </c>
    </row>
    <row r="3" spans="1:13" x14ac:dyDescent="0.2">
      <c r="B3" s="2">
        <v>42736</v>
      </c>
      <c r="C3" s="2">
        <v>42775</v>
      </c>
      <c r="D3" s="2">
        <v>42795</v>
      </c>
      <c r="E3" s="2">
        <v>42826</v>
      </c>
      <c r="F3" s="2">
        <v>42856</v>
      </c>
      <c r="G3" s="2">
        <v>42887</v>
      </c>
      <c r="H3" s="2">
        <v>42917</v>
      </c>
      <c r="I3" s="2">
        <v>42948</v>
      </c>
      <c r="J3" s="2">
        <v>42979</v>
      </c>
      <c r="K3" s="2">
        <v>43009</v>
      </c>
      <c r="L3" s="2">
        <v>43040</v>
      </c>
      <c r="M3" s="2">
        <v>43070</v>
      </c>
    </row>
    <row r="4" spans="1:13" x14ac:dyDescent="0.2">
      <c r="A4" s="1">
        <v>1</v>
      </c>
      <c r="B4" s="3">
        <v>3.7</v>
      </c>
      <c r="C4" s="3"/>
      <c r="D4" s="3"/>
      <c r="E4" s="3">
        <v>5</v>
      </c>
      <c r="F4" s="6"/>
      <c r="G4" s="3"/>
      <c r="H4" s="3"/>
      <c r="I4" s="3"/>
      <c r="J4" s="3">
        <v>6.6</v>
      </c>
      <c r="K4" s="3">
        <v>13.4</v>
      </c>
      <c r="L4" s="3"/>
      <c r="M4" s="3"/>
    </row>
    <row r="5" spans="1:13" x14ac:dyDescent="0.2">
      <c r="A5" s="1">
        <v>2</v>
      </c>
      <c r="B5" s="3"/>
      <c r="C5" s="3"/>
      <c r="D5" s="6"/>
      <c r="E5" s="3"/>
      <c r="F5" s="3"/>
      <c r="G5" s="3"/>
      <c r="H5" s="3"/>
      <c r="I5" s="3">
        <v>8.8000000000000007</v>
      </c>
      <c r="J5" s="3"/>
      <c r="K5" s="3"/>
      <c r="L5" s="3"/>
      <c r="M5" s="3"/>
    </row>
    <row r="6" spans="1:13" x14ac:dyDescent="0.2">
      <c r="A6" s="1">
        <v>3</v>
      </c>
      <c r="B6" s="3"/>
      <c r="C6" s="3">
        <v>4.5</v>
      </c>
      <c r="D6" s="6"/>
      <c r="E6" s="3"/>
      <c r="F6" s="3"/>
      <c r="G6" s="3">
        <v>9.9</v>
      </c>
      <c r="H6" s="3">
        <v>7.6</v>
      </c>
      <c r="I6" s="3"/>
      <c r="J6" s="3"/>
      <c r="K6" s="3"/>
      <c r="L6" s="3">
        <v>4.9000000000000004</v>
      </c>
      <c r="M6" s="3">
        <v>28.5</v>
      </c>
    </row>
    <row r="7" spans="1:13" x14ac:dyDescent="0.2">
      <c r="A7" s="1">
        <v>4</v>
      </c>
      <c r="B7" s="3">
        <v>6.2</v>
      </c>
      <c r="C7" s="3">
        <v>6.8</v>
      </c>
      <c r="D7" s="6"/>
      <c r="E7" s="3">
        <v>4.9000000000000004</v>
      </c>
      <c r="F7" s="3">
        <v>3.9</v>
      </c>
      <c r="G7" s="3"/>
      <c r="H7" s="3"/>
      <c r="I7" s="3"/>
      <c r="J7" s="3">
        <v>8.9</v>
      </c>
      <c r="K7" s="3">
        <v>7.8</v>
      </c>
      <c r="L7" s="3"/>
      <c r="M7" s="3"/>
    </row>
    <row r="8" spans="1:13" x14ac:dyDescent="0.2">
      <c r="A8" s="1">
        <v>5</v>
      </c>
      <c r="B8" s="3"/>
      <c r="C8" s="3"/>
      <c r="D8" s="6"/>
      <c r="E8" s="3"/>
      <c r="F8" s="3"/>
      <c r="G8" s="3"/>
      <c r="H8" s="3"/>
      <c r="I8" s="3">
        <v>6.4</v>
      </c>
      <c r="J8" s="3"/>
      <c r="K8" s="3"/>
      <c r="L8" s="3"/>
      <c r="M8" s="3"/>
    </row>
    <row r="9" spans="1:13" x14ac:dyDescent="0.2">
      <c r="A9" s="1">
        <v>6</v>
      </c>
      <c r="B9" s="3"/>
      <c r="C9" s="3">
        <v>9.1999999999999993</v>
      </c>
      <c r="D9" s="6"/>
      <c r="E9" s="3"/>
      <c r="F9" s="3"/>
      <c r="G9" s="3">
        <v>4.0999999999999996</v>
      </c>
      <c r="H9" s="3">
        <v>5.3</v>
      </c>
      <c r="I9" s="3"/>
      <c r="J9" s="3"/>
      <c r="K9" s="3"/>
      <c r="L9" s="3">
        <v>5</v>
      </c>
      <c r="M9" s="3">
        <v>2.6</v>
      </c>
    </row>
    <row r="10" spans="1:13" x14ac:dyDescent="0.2">
      <c r="A10" s="1">
        <v>7</v>
      </c>
      <c r="B10" s="3">
        <v>4.9000000000000004</v>
      </c>
      <c r="C10" s="3"/>
      <c r="D10" s="6"/>
      <c r="E10" s="3">
        <v>8.6999999999999993</v>
      </c>
      <c r="F10" s="3">
        <v>8.5</v>
      </c>
      <c r="G10" s="3"/>
      <c r="H10" s="3"/>
      <c r="I10" s="3"/>
      <c r="J10" s="3">
        <v>9</v>
      </c>
      <c r="K10" s="3">
        <v>5.8</v>
      </c>
      <c r="L10" s="3"/>
      <c r="M10" s="3"/>
    </row>
    <row r="11" spans="1:13" x14ac:dyDescent="0.2">
      <c r="A11" s="1">
        <v>8</v>
      </c>
      <c r="B11" s="3"/>
      <c r="C11" s="3"/>
      <c r="D11" s="6"/>
      <c r="E11" s="3"/>
      <c r="F11" s="3"/>
      <c r="G11" s="3"/>
      <c r="H11" s="3"/>
      <c r="I11" s="3">
        <v>7.1</v>
      </c>
      <c r="J11" s="3"/>
      <c r="K11" s="3"/>
      <c r="L11" s="3"/>
      <c r="M11" s="3"/>
    </row>
    <row r="12" spans="1:13" x14ac:dyDescent="0.2">
      <c r="A12" s="1">
        <v>9</v>
      </c>
      <c r="B12" s="3"/>
      <c r="C12" s="3">
        <v>6.9</v>
      </c>
      <c r="D12" s="3"/>
      <c r="E12" s="3"/>
      <c r="F12" s="3"/>
      <c r="G12" s="3">
        <v>9.5</v>
      </c>
      <c r="H12" s="3">
        <v>6.3</v>
      </c>
      <c r="I12" s="3"/>
      <c r="J12" s="3"/>
      <c r="K12" s="3"/>
      <c r="L12" s="3">
        <v>5.0999999999999996</v>
      </c>
      <c r="M12" s="3">
        <v>9.6999999999999993</v>
      </c>
    </row>
    <row r="13" spans="1:13" x14ac:dyDescent="0.2">
      <c r="A13" s="1">
        <v>10</v>
      </c>
      <c r="B13" s="3">
        <v>4.8</v>
      </c>
      <c r="C13" s="3"/>
      <c r="D13" s="3"/>
      <c r="E13" s="6"/>
      <c r="F13" s="3">
        <v>7.4</v>
      </c>
      <c r="G13" s="3"/>
      <c r="H13" s="3"/>
      <c r="I13" s="3"/>
      <c r="J13" s="3">
        <v>8.9</v>
      </c>
      <c r="K13" s="3">
        <v>11.9</v>
      </c>
      <c r="L13" s="3"/>
      <c r="M13" s="3"/>
    </row>
    <row r="14" spans="1:13" x14ac:dyDescent="0.2">
      <c r="A14" s="1">
        <v>11</v>
      </c>
      <c r="B14" s="3"/>
      <c r="C14" s="3"/>
      <c r="D14" s="3">
        <v>6.8</v>
      </c>
      <c r="E14" s="3"/>
      <c r="F14" s="3"/>
      <c r="G14" s="3"/>
      <c r="H14" s="3"/>
      <c r="I14" s="3">
        <v>6.1</v>
      </c>
      <c r="J14" s="3"/>
      <c r="K14" s="3"/>
      <c r="L14" s="3"/>
      <c r="M14" s="3"/>
    </row>
    <row r="15" spans="1:13" x14ac:dyDescent="0.2">
      <c r="A15" s="1">
        <v>12</v>
      </c>
      <c r="B15" s="3"/>
      <c r="C15" s="3">
        <v>9.1999999999999993</v>
      </c>
      <c r="D15" s="3"/>
      <c r="E15" s="3"/>
      <c r="F15" s="3"/>
      <c r="G15" s="3">
        <v>5.5</v>
      </c>
      <c r="H15" s="3">
        <v>4.7</v>
      </c>
      <c r="I15" s="3"/>
      <c r="J15" s="3"/>
      <c r="K15" s="3"/>
      <c r="L15" s="3">
        <v>11.2</v>
      </c>
      <c r="M15" s="3">
        <v>7.1</v>
      </c>
    </row>
    <row r="16" spans="1:13" x14ac:dyDescent="0.2">
      <c r="A16" s="1">
        <v>13</v>
      </c>
      <c r="B16" s="6"/>
      <c r="C16" s="3"/>
      <c r="D16" s="3"/>
      <c r="E16" s="3">
        <v>13.5</v>
      </c>
      <c r="F16" s="3">
        <v>5.3</v>
      </c>
      <c r="G16" s="3"/>
      <c r="H16" s="3"/>
      <c r="I16" s="3"/>
      <c r="J16" s="3">
        <v>11.8</v>
      </c>
      <c r="K16" s="3">
        <v>17.399999999999999</v>
      </c>
      <c r="L16" s="3"/>
      <c r="M16" s="3"/>
    </row>
    <row r="17" spans="1:13" x14ac:dyDescent="0.2">
      <c r="A17" s="1">
        <v>14</v>
      </c>
      <c r="B17" s="3"/>
      <c r="C17" s="3"/>
      <c r="D17" s="3">
        <v>6.2</v>
      </c>
      <c r="E17" s="3"/>
      <c r="F17" s="3"/>
      <c r="G17" s="3"/>
      <c r="H17" s="3"/>
      <c r="I17" s="3">
        <v>5.6</v>
      </c>
      <c r="J17" s="3"/>
      <c r="K17" s="3"/>
      <c r="L17" s="3"/>
      <c r="M17" s="3"/>
    </row>
    <row r="18" spans="1:13" x14ac:dyDescent="0.2">
      <c r="A18" s="1">
        <v>15</v>
      </c>
      <c r="B18" s="3"/>
      <c r="C18" s="3">
        <v>5.0999999999999996</v>
      </c>
      <c r="D18" s="3"/>
      <c r="E18" s="3"/>
      <c r="F18" s="3"/>
      <c r="G18" s="3">
        <v>8.1999999999999993</v>
      </c>
      <c r="H18" s="3"/>
      <c r="I18" s="3"/>
      <c r="J18" s="3"/>
      <c r="K18" s="3"/>
      <c r="L18" s="3">
        <v>14.4</v>
      </c>
      <c r="M18" s="3">
        <v>7.1</v>
      </c>
    </row>
    <row r="19" spans="1:13" x14ac:dyDescent="0.2">
      <c r="A19" s="1">
        <v>16</v>
      </c>
      <c r="B19" s="3">
        <v>5.8</v>
      </c>
      <c r="C19" s="3"/>
      <c r="D19" s="3"/>
      <c r="E19" s="3">
        <v>5.4</v>
      </c>
      <c r="F19" s="3">
        <v>7.6</v>
      </c>
      <c r="G19" s="3"/>
      <c r="H19" s="3"/>
      <c r="I19" s="3"/>
      <c r="J19" s="3">
        <v>5.8</v>
      </c>
      <c r="K19" s="3">
        <v>4</v>
      </c>
      <c r="L19" s="3"/>
      <c r="M19" s="3"/>
    </row>
    <row r="20" spans="1:13" x14ac:dyDescent="0.2">
      <c r="A20" s="1">
        <v>17</v>
      </c>
      <c r="B20" s="3"/>
      <c r="C20" s="3"/>
      <c r="D20" s="3"/>
      <c r="E20" s="3"/>
      <c r="F20" s="3"/>
      <c r="G20" s="3"/>
      <c r="H20" s="3"/>
      <c r="I20" s="3">
        <v>13.2</v>
      </c>
      <c r="J20" s="3"/>
      <c r="K20" s="3"/>
      <c r="L20" s="3"/>
      <c r="M20" s="3"/>
    </row>
    <row r="21" spans="1:13" x14ac:dyDescent="0.2">
      <c r="A21" s="1">
        <v>18</v>
      </c>
      <c r="B21" s="3"/>
      <c r="C21" s="3">
        <v>3.8</v>
      </c>
      <c r="D21" s="3"/>
      <c r="E21" s="3"/>
      <c r="F21" s="3"/>
      <c r="G21" s="3">
        <v>5.7</v>
      </c>
      <c r="H21" s="3"/>
      <c r="I21" s="3"/>
      <c r="J21" s="3"/>
      <c r="K21" s="3"/>
      <c r="L21" s="3">
        <v>6.1</v>
      </c>
      <c r="M21" s="3">
        <v>6.9</v>
      </c>
    </row>
    <row r="22" spans="1:13" x14ac:dyDescent="0.2">
      <c r="A22" s="1">
        <v>19</v>
      </c>
      <c r="B22" s="3">
        <v>2</v>
      </c>
      <c r="C22" s="3"/>
      <c r="D22" s="3"/>
      <c r="E22" s="3">
        <v>6.7</v>
      </c>
      <c r="F22" s="3">
        <v>10</v>
      </c>
      <c r="G22" s="3"/>
      <c r="H22" s="3">
        <v>6.1</v>
      </c>
      <c r="I22" s="3"/>
      <c r="J22" s="3">
        <v>7.4</v>
      </c>
      <c r="K22" s="3">
        <v>9.4</v>
      </c>
      <c r="L22" s="3"/>
      <c r="M22" s="3"/>
    </row>
    <row r="23" spans="1:13" x14ac:dyDescent="0.2">
      <c r="A23" s="1">
        <v>20</v>
      </c>
      <c r="B23" s="3"/>
      <c r="C23" s="3"/>
      <c r="D23" s="3">
        <v>5.4</v>
      </c>
      <c r="E23" s="3"/>
      <c r="F23" s="3"/>
      <c r="G23" s="3"/>
      <c r="H23" s="3"/>
      <c r="I23" s="3">
        <v>9.1999999999999993</v>
      </c>
      <c r="J23" s="3"/>
      <c r="K23" s="3"/>
      <c r="L23" s="3"/>
      <c r="M23" s="3"/>
    </row>
    <row r="24" spans="1:13" x14ac:dyDescent="0.2">
      <c r="A24" s="1">
        <v>21</v>
      </c>
      <c r="B24" s="3"/>
      <c r="C24" s="3">
        <v>2</v>
      </c>
      <c r="D24" s="3"/>
      <c r="E24" s="3"/>
      <c r="F24" s="3"/>
      <c r="G24" s="3">
        <v>3.5</v>
      </c>
      <c r="H24" s="3">
        <v>10.199999999999999</v>
      </c>
      <c r="I24" s="3"/>
      <c r="J24" s="3"/>
      <c r="K24" s="3"/>
      <c r="L24" s="3">
        <v>11.7</v>
      </c>
      <c r="M24" s="3">
        <v>5.7</v>
      </c>
    </row>
    <row r="25" spans="1:13" x14ac:dyDescent="0.2">
      <c r="A25" s="1">
        <v>22</v>
      </c>
      <c r="B25" s="3">
        <v>5.9</v>
      </c>
      <c r="C25" s="3"/>
      <c r="D25" s="3"/>
      <c r="E25" s="3">
        <v>4.9000000000000004</v>
      </c>
      <c r="F25" s="3">
        <v>6.9</v>
      </c>
      <c r="G25" s="3"/>
      <c r="H25" s="3"/>
      <c r="I25" s="3"/>
      <c r="J25" s="3">
        <v>12.6</v>
      </c>
      <c r="K25" s="3">
        <v>2.9</v>
      </c>
      <c r="L25" s="3"/>
      <c r="M25" s="3"/>
    </row>
    <row r="26" spans="1:13" x14ac:dyDescent="0.2">
      <c r="A26" s="1">
        <v>23</v>
      </c>
      <c r="B26" s="3"/>
      <c r="C26" s="3"/>
      <c r="D26" s="3">
        <v>8.6</v>
      </c>
      <c r="E26" s="3"/>
      <c r="F26" s="3"/>
      <c r="G26" s="3"/>
      <c r="H26" s="3"/>
      <c r="I26" s="3">
        <v>13</v>
      </c>
      <c r="J26" s="3"/>
      <c r="K26" s="3"/>
      <c r="L26" s="3"/>
      <c r="M26" s="3"/>
    </row>
    <row r="27" spans="1:13" x14ac:dyDescent="0.2">
      <c r="A27" s="1">
        <v>24</v>
      </c>
      <c r="B27" s="3"/>
      <c r="C27" s="6"/>
      <c r="D27" s="3"/>
      <c r="E27" s="3"/>
      <c r="F27" s="3"/>
      <c r="G27" s="3">
        <v>9.1999999999999993</v>
      </c>
      <c r="H27" s="3">
        <v>21.1</v>
      </c>
      <c r="I27" s="3"/>
      <c r="J27" s="3"/>
      <c r="K27" s="3"/>
      <c r="L27" s="3">
        <v>14.3</v>
      </c>
      <c r="M27" s="3">
        <v>5.5</v>
      </c>
    </row>
    <row r="28" spans="1:13" x14ac:dyDescent="0.2">
      <c r="A28" s="1">
        <v>25</v>
      </c>
      <c r="B28" s="3">
        <v>5.0999999999999996</v>
      </c>
      <c r="C28" s="6"/>
      <c r="D28" s="3"/>
      <c r="E28" s="6"/>
      <c r="F28" s="3">
        <v>6.7</v>
      </c>
      <c r="G28" s="3"/>
      <c r="H28" s="3"/>
      <c r="I28" s="3"/>
      <c r="J28" s="3">
        <v>7.9</v>
      </c>
      <c r="K28" s="3">
        <v>8.1999999999999993</v>
      </c>
      <c r="L28" s="3"/>
      <c r="M28" s="3"/>
    </row>
    <row r="29" spans="1:13" x14ac:dyDescent="0.2">
      <c r="A29" s="1">
        <v>26</v>
      </c>
      <c r="B29" s="3"/>
      <c r="C29" s="6"/>
      <c r="D29" s="3">
        <v>9.9</v>
      </c>
      <c r="E29" s="6"/>
      <c r="F29" s="3"/>
      <c r="G29" s="3"/>
      <c r="H29" s="3"/>
      <c r="I29" s="3">
        <v>10.4</v>
      </c>
      <c r="J29" s="3"/>
      <c r="K29" s="3"/>
      <c r="L29" s="3"/>
      <c r="M29" s="3"/>
    </row>
    <row r="30" spans="1:13" x14ac:dyDescent="0.2">
      <c r="A30" s="1">
        <v>27</v>
      </c>
      <c r="B30" s="3"/>
      <c r="C30" s="6"/>
      <c r="D30" s="3"/>
      <c r="E30" s="6"/>
      <c r="F30" s="3"/>
      <c r="G30" s="3">
        <v>9.8000000000000007</v>
      </c>
      <c r="H30" s="3">
        <v>14.4</v>
      </c>
      <c r="I30" s="3"/>
      <c r="J30" s="3"/>
      <c r="K30" s="3"/>
      <c r="L30" s="3">
        <v>8.5</v>
      </c>
      <c r="M30" s="3">
        <v>3</v>
      </c>
    </row>
    <row r="31" spans="1:13" x14ac:dyDescent="0.2">
      <c r="A31" s="1">
        <v>28</v>
      </c>
      <c r="B31" s="3">
        <v>5.6</v>
      </c>
      <c r="C31" s="3"/>
      <c r="D31" s="3"/>
      <c r="E31" s="6"/>
      <c r="F31" s="3">
        <v>19.899999999999999</v>
      </c>
      <c r="G31" s="3"/>
      <c r="H31" s="3"/>
      <c r="I31" s="3"/>
      <c r="J31" s="3">
        <v>11</v>
      </c>
      <c r="K31" s="3">
        <v>5.0999999999999996</v>
      </c>
      <c r="L31" s="3"/>
      <c r="M31" s="3"/>
    </row>
    <row r="32" spans="1:13" x14ac:dyDescent="0.2">
      <c r="A32" s="1">
        <v>29</v>
      </c>
      <c r="B32" s="3"/>
      <c r="C32" s="3"/>
      <c r="D32" s="3">
        <v>6.9</v>
      </c>
      <c r="E32" s="3"/>
      <c r="F32" s="3"/>
      <c r="G32" s="3"/>
      <c r="H32" s="3"/>
      <c r="I32" s="3">
        <v>5.3</v>
      </c>
      <c r="J32" s="3"/>
      <c r="K32" s="3"/>
      <c r="L32" s="3"/>
      <c r="M32" s="3"/>
    </row>
    <row r="33" spans="1:13" x14ac:dyDescent="0.2">
      <c r="A33" s="1">
        <v>30</v>
      </c>
      <c r="B33" s="3"/>
      <c r="C33" s="3"/>
      <c r="D33" s="3"/>
      <c r="E33" s="3"/>
      <c r="F33" s="3"/>
      <c r="G33" s="3">
        <v>24.8</v>
      </c>
      <c r="H33" s="3">
        <v>9.8000000000000007</v>
      </c>
      <c r="I33" s="3"/>
      <c r="J33" s="3"/>
      <c r="K33" s="3"/>
      <c r="L33" s="3">
        <v>11.3</v>
      </c>
      <c r="M33" s="3">
        <v>10.9</v>
      </c>
    </row>
    <row r="34" spans="1:13" x14ac:dyDescent="0.2">
      <c r="A34" s="1">
        <v>31</v>
      </c>
      <c r="B34" s="3">
        <v>4.5999999999999996</v>
      </c>
      <c r="C34" s="3"/>
      <c r="D34" s="3"/>
      <c r="E34" s="3"/>
      <c r="F34" s="3">
        <v>10</v>
      </c>
      <c r="G34" s="3"/>
      <c r="H34" s="3"/>
      <c r="I34" s="3"/>
      <c r="J34" s="3"/>
      <c r="K34" s="3">
        <v>6.6</v>
      </c>
      <c r="L34" s="3"/>
      <c r="M34" s="3"/>
    </row>
    <row r="35" spans="1:13" x14ac:dyDescent="0.2">
      <c r="A35" s="1" t="s">
        <v>1</v>
      </c>
      <c r="B35" s="1">
        <f>MAX(B4:B34)</f>
        <v>6.2</v>
      </c>
      <c r="C35" s="1">
        <f t="shared" ref="C35:M35" si="0">MAX(C4:C34)</f>
        <v>9.1999999999999993</v>
      </c>
      <c r="D35" s="1">
        <f t="shared" si="0"/>
        <v>9.9</v>
      </c>
      <c r="E35" s="1">
        <f t="shared" si="0"/>
        <v>13.5</v>
      </c>
      <c r="F35" s="1">
        <f t="shared" si="0"/>
        <v>19.899999999999999</v>
      </c>
      <c r="G35" s="1">
        <f t="shared" si="0"/>
        <v>24.8</v>
      </c>
      <c r="H35" s="1">
        <f t="shared" si="0"/>
        <v>21.1</v>
      </c>
      <c r="I35" s="1">
        <f t="shared" si="0"/>
        <v>13.2</v>
      </c>
      <c r="J35" s="1">
        <f t="shared" si="0"/>
        <v>12.6</v>
      </c>
      <c r="K35" s="1">
        <f t="shared" si="0"/>
        <v>17.399999999999999</v>
      </c>
      <c r="L35" s="1">
        <f t="shared" si="0"/>
        <v>14.4</v>
      </c>
      <c r="M35" s="1">
        <f t="shared" si="0"/>
        <v>28.5</v>
      </c>
    </row>
    <row r="37" spans="1:13" x14ac:dyDescent="0.2">
      <c r="A37" s="1" t="s">
        <v>36</v>
      </c>
      <c r="B37" s="1">
        <f>MAX(B4:M34)</f>
        <v>28.5</v>
      </c>
      <c r="D37" s="1" t="s">
        <v>3</v>
      </c>
      <c r="E37" s="9">
        <f>AVERAGE(B4:M34)</f>
        <v>8.0891891891891898</v>
      </c>
      <c r="G37" s="1" t="s">
        <v>4</v>
      </c>
      <c r="H37" s="1">
        <v>4.3</v>
      </c>
      <c r="J37" s="1" t="s">
        <v>5</v>
      </c>
      <c r="K37" s="1">
        <f>COUNT(B4:M34)</f>
        <v>111</v>
      </c>
      <c r="L37" s="1" t="s">
        <v>39</v>
      </c>
      <c r="M37" s="1">
        <v>92</v>
      </c>
    </row>
    <row r="38" spans="1:13" x14ac:dyDescent="0.2">
      <c r="B38" s="1">
        <f>COUNT(B4:D34)</f>
        <v>24</v>
      </c>
      <c r="C38" s="1" t="s">
        <v>28</v>
      </c>
      <c r="D38" s="1">
        <f xml:space="preserve"> COUNT(B4:D34)/30*100</f>
        <v>80</v>
      </c>
      <c r="E38" s="1">
        <f>COUNT(E4:G34)</f>
        <v>27</v>
      </c>
      <c r="F38" s="1" t="s">
        <v>29</v>
      </c>
      <c r="G38" s="1">
        <f xml:space="preserve"> COUNT(E4:G34)/30*100</f>
        <v>90</v>
      </c>
      <c r="H38" s="1">
        <f>COUNT(H4:J34)</f>
        <v>29</v>
      </c>
      <c r="I38" s="1" t="s">
        <v>30</v>
      </c>
      <c r="J38" s="1">
        <v>94</v>
      </c>
      <c r="K38" s="1">
        <f>COUNT(K4:M34)</f>
        <v>31</v>
      </c>
      <c r="L38" s="1" t="s">
        <v>31</v>
      </c>
      <c r="M38" s="1">
        <v>104</v>
      </c>
    </row>
    <row r="39" spans="1:13" x14ac:dyDescent="0.2">
      <c r="A39" s="1" t="s">
        <v>10</v>
      </c>
      <c r="C39" s="1">
        <v>21</v>
      </c>
    </row>
    <row r="40" spans="1:13" x14ac:dyDescent="0.2">
      <c r="A40" s="1" t="s">
        <v>11</v>
      </c>
      <c r="B40" s="10">
        <v>91</v>
      </c>
      <c r="C40" s="10">
        <v>89</v>
      </c>
      <c r="D40" s="10">
        <f>COUNT(D4:D34)/10*100</f>
        <v>60</v>
      </c>
      <c r="E40" s="10">
        <f t="shared" ref="E40:G40" si="1">COUNT(E4:E34)/10*100</f>
        <v>70</v>
      </c>
      <c r="F40" s="10">
        <v>91</v>
      </c>
      <c r="G40" s="10">
        <f t="shared" si="1"/>
        <v>100</v>
      </c>
      <c r="H40" s="10">
        <f>COUNT(H4:H34)/10*100</f>
        <v>90</v>
      </c>
      <c r="I40" s="10">
        <f>COUNT(I4:I34)/10*100</f>
        <v>100</v>
      </c>
      <c r="J40" s="10">
        <v>91</v>
      </c>
      <c r="K40" s="10">
        <f>COUNT(K4:K34)/11*100</f>
        <v>100</v>
      </c>
      <c r="L40" s="10">
        <f>COUNT(L4:L34)/10*100</f>
        <v>100</v>
      </c>
      <c r="M40" s="10">
        <f>COUNT(M4:M34)/10*100</f>
        <v>100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B40" sqref="B40:M40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21</v>
      </c>
    </row>
    <row r="2" spans="1:13" x14ac:dyDescent="0.2">
      <c r="E2" s="1" t="s">
        <v>0</v>
      </c>
    </row>
    <row r="3" spans="1:13" x14ac:dyDescent="0.2">
      <c r="B3" s="2">
        <v>42736</v>
      </c>
      <c r="C3" s="2">
        <v>42775</v>
      </c>
      <c r="D3" s="2">
        <v>42795</v>
      </c>
      <c r="E3" s="2">
        <v>42826</v>
      </c>
      <c r="F3" s="2">
        <v>42856</v>
      </c>
      <c r="G3" s="2">
        <v>42887</v>
      </c>
      <c r="H3" s="2">
        <v>42917</v>
      </c>
      <c r="I3" s="2">
        <v>42948</v>
      </c>
      <c r="J3" s="2">
        <v>42979</v>
      </c>
      <c r="K3" s="2">
        <v>43009</v>
      </c>
      <c r="L3" s="2">
        <v>43040</v>
      </c>
      <c r="M3" s="2">
        <v>43070</v>
      </c>
    </row>
    <row r="4" spans="1:13" x14ac:dyDescent="0.2">
      <c r="A4" s="1">
        <v>1</v>
      </c>
      <c r="B4" s="3">
        <v>3.9</v>
      </c>
      <c r="C4" s="3"/>
      <c r="D4" s="3"/>
      <c r="E4" s="3">
        <v>5.4</v>
      </c>
      <c r="F4" s="3">
        <v>4.3</v>
      </c>
      <c r="G4" s="3"/>
      <c r="H4" s="3">
        <v>27.4</v>
      </c>
      <c r="I4" s="3"/>
      <c r="J4" s="3">
        <v>10.3</v>
      </c>
      <c r="K4" s="3">
        <v>8.4</v>
      </c>
      <c r="L4" s="3"/>
      <c r="M4" s="3"/>
    </row>
    <row r="5" spans="1:13" x14ac:dyDescent="0.2">
      <c r="A5" s="1">
        <v>2</v>
      </c>
      <c r="B5" s="3"/>
      <c r="C5" s="3"/>
      <c r="D5" s="3">
        <v>3.4</v>
      </c>
      <c r="E5" s="3"/>
      <c r="F5" s="3"/>
      <c r="G5" s="3"/>
      <c r="H5" s="3"/>
      <c r="I5" s="3">
        <v>8.1</v>
      </c>
      <c r="J5" s="3"/>
      <c r="K5" s="3"/>
      <c r="L5" s="3"/>
      <c r="M5" s="3"/>
    </row>
    <row r="6" spans="1:13" x14ac:dyDescent="0.2">
      <c r="A6" s="1">
        <v>3</v>
      </c>
      <c r="B6" s="3"/>
      <c r="C6" s="3">
        <v>9.1999999999999993</v>
      </c>
      <c r="D6" s="3"/>
      <c r="E6" s="3"/>
      <c r="F6" s="3"/>
      <c r="G6" s="3">
        <v>11</v>
      </c>
      <c r="H6" s="3"/>
      <c r="I6" s="3"/>
      <c r="J6" s="3"/>
      <c r="K6" s="3"/>
      <c r="L6" s="3">
        <v>7.4</v>
      </c>
      <c r="M6" s="3">
        <v>17.600000000000001</v>
      </c>
    </row>
    <row r="7" spans="1:13" x14ac:dyDescent="0.2">
      <c r="A7" s="1">
        <v>4</v>
      </c>
      <c r="B7" s="3">
        <v>5</v>
      </c>
      <c r="C7" s="3"/>
      <c r="D7" s="3"/>
      <c r="E7" s="3">
        <v>10.199999999999999</v>
      </c>
      <c r="F7" s="3">
        <v>4.0999999999999996</v>
      </c>
      <c r="G7" s="3"/>
      <c r="H7" s="3"/>
      <c r="I7" s="3"/>
      <c r="J7" s="3">
        <v>11.4</v>
      </c>
      <c r="K7" s="3">
        <v>6.2</v>
      </c>
      <c r="L7" s="3"/>
      <c r="M7" s="3"/>
    </row>
    <row r="8" spans="1:13" x14ac:dyDescent="0.2">
      <c r="A8" s="1">
        <v>5</v>
      </c>
      <c r="B8" s="3"/>
      <c r="C8" s="3"/>
      <c r="D8" s="3">
        <v>6.7</v>
      </c>
      <c r="E8" s="3"/>
      <c r="F8" s="3"/>
      <c r="G8" s="3"/>
      <c r="H8" s="3"/>
      <c r="I8" s="3">
        <v>3.8</v>
      </c>
      <c r="J8" s="3"/>
      <c r="K8" s="3"/>
      <c r="L8" s="3"/>
      <c r="M8" s="3"/>
    </row>
    <row r="9" spans="1:13" x14ac:dyDescent="0.2">
      <c r="A9" s="1">
        <v>6</v>
      </c>
      <c r="B9" s="3"/>
      <c r="C9" s="3">
        <v>6.6</v>
      </c>
      <c r="D9" s="3"/>
      <c r="E9" s="3"/>
      <c r="F9" s="3"/>
      <c r="G9" s="3">
        <v>2.7</v>
      </c>
      <c r="H9" s="3">
        <v>4</v>
      </c>
      <c r="I9" s="3"/>
      <c r="J9" s="3"/>
      <c r="K9" s="3"/>
      <c r="L9" s="3">
        <v>4.3</v>
      </c>
      <c r="M9" s="3">
        <v>3.3</v>
      </c>
    </row>
    <row r="10" spans="1:13" x14ac:dyDescent="0.2">
      <c r="A10" s="1">
        <v>7</v>
      </c>
      <c r="B10" s="6"/>
      <c r="C10" s="3"/>
      <c r="D10" s="3"/>
      <c r="E10" s="3">
        <v>7.6</v>
      </c>
      <c r="F10" s="3">
        <v>7.5</v>
      </c>
      <c r="G10" s="3"/>
      <c r="H10" s="3"/>
      <c r="I10" s="3"/>
      <c r="J10" s="3">
        <v>9</v>
      </c>
      <c r="K10" s="3">
        <v>5.0999999999999996</v>
      </c>
      <c r="L10" s="3"/>
      <c r="M10" s="3"/>
    </row>
    <row r="11" spans="1:13" x14ac:dyDescent="0.2">
      <c r="A11" s="1">
        <v>8</v>
      </c>
      <c r="B11" s="3"/>
      <c r="C11" s="3"/>
      <c r="D11" s="3">
        <v>3.1</v>
      </c>
      <c r="E11" s="3"/>
      <c r="F11" s="3"/>
      <c r="G11" s="3"/>
      <c r="H11" s="3"/>
      <c r="I11" s="3">
        <v>8.8000000000000007</v>
      </c>
      <c r="J11" s="3"/>
      <c r="K11" s="3"/>
      <c r="L11" s="3"/>
      <c r="M11" s="3"/>
    </row>
    <row r="12" spans="1:13" x14ac:dyDescent="0.2">
      <c r="A12" s="1">
        <v>9</v>
      </c>
      <c r="B12" s="3"/>
      <c r="C12" s="3">
        <v>9</v>
      </c>
      <c r="D12" s="3"/>
      <c r="E12" s="3"/>
      <c r="F12" s="3"/>
      <c r="G12" s="3">
        <v>9.1999999999999993</v>
      </c>
      <c r="H12" s="3">
        <v>7.9</v>
      </c>
      <c r="I12" s="3"/>
      <c r="J12" s="3"/>
      <c r="K12" s="3"/>
      <c r="L12" s="3">
        <v>4.5999999999999996</v>
      </c>
      <c r="M12" s="3"/>
    </row>
    <row r="13" spans="1:13" x14ac:dyDescent="0.2">
      <c r="A13" s="1">
        <v>10</v>
      </c>
      <c r="B13" s="6"/>
      <c r="C13" s="3"/>
      <c r="D13" s="3"/>
      <c r="E13" s="3">
        <v>9.9</v>
      </c>
      <c r="F13" s="3">
        <v>9.6999999999999993</v>
      </c>
      <c r="G13" s="3"/>
      <c r="H13" s="3"/>
      <c r="I13" s="3"/>
      <c r="J13" s="3">
        <v>8.3000000000000007</v>
      </c>
      <c r="K13" s="3">
        <v>7.2</v>
      </c>
      <c r="L13" s="3"/>
      <c r="M13" s="3"/>
    </row>
    <row r="14" spans="1:13" x14ac:dyDescent="0.2">
      <c r="A14" s="1">
        <v>11</v>
      </c>
      <c r="B14" s="3"/>
      <c r="C14" s="3"/>
      <c r="D14" s="3">
        <v>8.4</v>
      </c>
      <c r="E14" s="3"/>
      <c r="F14" s="3"/>
      <c r="G14" s="3"/>
      <c r="H14" s="3"/>
      <c r="I14" s="3">
        <v>6.3</v>
      </c>
      <c r="J14" s="3"/>
      <c r="K14" s="3"/>
      <c r="L14" s="3"/>
      <c r="M14" s="3"/>
    </row>
    <row r="15" spans="1:13" x14ac:dyDescent="0.2">
      <c r="A15" s="1">
        <v>12</v>
      </c>
      <c r="B15" s="3"/>
      <c r="C15" s="3">
        <v>8.1</v>
      </c>
      <c r="D15" s="3"/>
      <c r="E15" s="3"/>
      <c r="F15" s="3"/>
      <c r="G15" s="3">
        <v>4.5</v>
      </c>
      <c r="H15" s="3">
        <v>5</v>
      </c>
      <c r="I15" s="3"/>
      <c r="J15" s="3"/>
      <c r="K15" s="3"/>
      <c r="L15" s="3">
        <v>6.9</v>
      </c>
      <c r="M15" s="3">
        <v>5.4</v>
      </c>
    </row>
    <row r="16" spans="1:13" x14ac:dyDescent="0.2">
      <c r="A16" s="1">
        <v>13</v>
      </c>
      <c r="B16" s="6"/>
      <c r="C16" s="3"/>
      <c r="D16" s="3"/>
      <c r="E16" s="3">
        <v>16</v>
      </c>
      <c r="F16" s="3">
        <v>5.4</v>
      </c>
      <c r="G16" s="3"/>
      <c r="H16" s="3"/>
      <c r="I16" s="3"/>
      <c r="J16" s="3">
        <v>8.9</v>
      </c>
      <c r="K16" s="3">
        <v>12</v>
      </c>
      <c r="L16" s="3"/>
      <c r="M16" s="3"/>
    </row>
    <row r="17" spans="1:13" x14ac:dyDescent="0.2">
      <c r="A17" s="1">
        <v>14</v>
      </c>
      <c r="B17" s="3">
        <v>10.7</v>
      </c>
      <c r="C17" s="3"/>
      <c r="D17" s="3">
        <v>5.2</v>
      </c>
      <c r="E17" s="3"/>
      <c r="F17" s="3"/>
      <c r="G17" s="3"/>
      <c r="H17" s="3"/>
      <c r="I17" s="3">
        <v>5.3</v>
      </c>
      <c r="J17" s="3"/>
      <c r="K17" s="3"/>
      <c r="L17" s="3"/>
      <c r="M17" s="3"/>
    </row>
    <row r="18" spans="1:13" x14ac:dyDescent="0.2">
      <c r="A18" s="1">
        <v>15</v>
      </c>
      <c r="B18" s="3">
        <v>4.8</v>
      </c>
      <c r="C18" s="3">
        <v>5.9</v>
      </c>
      <c r="D18" s="3"/>
      <c r="E18" s="3"/>
      <c r="F18" s="3"/>
      <c r="G18" s="3">
        <v>5</v>
      </c>
      <c r="H18" s="3">
        <v>4.7</v>
      </c>
      <c r="I18" s="3"/>
      <c r="J18" s="3"/>
      <c r="K18" s="3"/>
      <c r="L18" s="3">
        <v>9.6</v>
      </c>
      <c r="M18" s="3">
        <v>10.199999999999999</v>
      </c>
    </row>
    <row r="19" spans="1:13" x14ac:dyDescent="0.2">
      <c r="A19" s="1">
        <v>16</v>
      </c>
      <c r="B19" s="3">
        <v>4.4000000000000004</v>
      </c>
      <c r="C19" s="3"/>
      <c r="D19" s="3"/>
      <c r="E19" s="3">
        <v>8.9</v>
      </c>
      <c r="F19" s="3">
        <v>7</v>
      </c>
      <c r="G19" s="3"/>
      <c r="H19" s="3"/>
      <c r="I19" s="3"/>
      <c r="J19" s="3">
        <v>4</v>
      </c>
      <c r="K19" s="3">
        <v>4.0999999999999996</v>
      </c>
      <c r="L19" s="3"/>
      <c r="M19" s="3"/>
    </row>
    <row r="20" spans="1:13" x14ac:dyDescent="0.2">
      <c r="A20" s="1">
        <v>17</v>
      </c>
      <c r="B20" s="3"/>
      <c r="C20" s="3"/>
      <c r="D20" s="3">
        <v>4.3</v>
      </c>
      <c r="E20" s="3"/>
      <c r="F20" s="3"/>
      <c r="G20" s="3"/>
      <c r="H20" s="3"/>
      <c r="I20" s="3">
        <v>7</v>
      </c>
      <c r="J20" s="3"/>
      <c r="K20" s="3"/>
      <c r="L20" s="3"/>
      <c r="M20" s="3"/>
    </row>
    <row r="21" spans="1:13" x14ac:dyDescent="0.2">
      <c r="A21" s="1">
        <v>18</v>
      </c>
      <c r="B21" s="3"/>
      <c r="C21" s="3">
        <v>5.5</v>
      </c>
      <c r="D21" s="3"/>
      <c r="E21" s="3"/>
      <c r="F21" s="3"/>
      <c r="H21" s="3">
        <v>2</v>
      </c>
      <c r="I21" s="3"/>
      <c r="J21" s="3"/>
      <c r="K21" s="3"/>
      <c r="L21" s="3">
        <v>5.6</v>
      </c>
      <c r="M21" s="3">
        <v>5.0999999999999996</v>
      </c>
    </row>
    <row r="22" spans="1:13" x14ac:dyDescent="0.2">
      <c r="A22" s="1">
        <v>19</v>
      </c>
      <c r="B22" s="3">
        <v>4.5</v>
      </c>
      <c r="C22" s="3"/>
      <c r="D22" s="3"/>
      <c r="E22" s="3">
        <v>10.5</v>
      </c>
      <c r="F22" s="3">
        <v>10.3</v>
      </c>
      <c r="G22" s="3"/>
      <c r="H22" s="3"/>
      <c r="I22" s="3"/>
      <c r="J22" s="3">
        <v>6.4</v>
      </c>
      <c r="K22" s="3">
        <v>8.1999999999999993</v>
      </c>
      <c r="L22" s="3"/>
      <c r="M22" s="3"/>
    </row>
    <row r="23" spans="1:13" x14ac:dyDescent="0.2">
      <c r="A23" s="1">
        <v>20</v>
      </c>
      <c r="B23" s="3"/>
      <c r="C23" s="3"/>
      <c r="D23" s="3">
        <v>7.1</v>
      </c>
      <c r="E23" s="3"/>
      <c r="F23" s="3"/>
      <c r="G23" s="3"/>
      <c r="H23" s="3"/>
      <c r="I23" s="3">
        <v>9.6999999999999993</v>
      </c>
      <c r="J23" s="3"/>
      <c r="K23" s="3"/>
      <c r="L23" s="3"/>
      <c r="M23" s="3"/>
    </row>
    <row r="24" spans="1:13" x14ac:dyDescent="0.2">
      <c r="A24" s="1">
        <v>21</v>
      </c>
      <c r="B24" s="3"/>
      <c r="C24" s="3">
        <v>4.0999999999999996</v>
      </c>
      <c r="D24" s="3"/>
      <c r="E24" s="3"/>
      <c r="F24" s="3"/>
      <c r="H24" s="3">
        <v>10.7</v>
      </c>
      <c r="I24" s="3"/>
      <c r="J24" s="3"/>
      <c r="K24" s="3"/>
      <c r="L24" s="3">
        <v>7.1</v>
      </c>
      <c r="M24" s="3">
        <v>8.4</v>
      </c>
    </row>
    <row r="25" spans="1:13" x14ac:dyDescent="0.2">
      <c r="A25" s="1">
        <v>22</v>
      </c>
      <c r="B25" s="3">
        <v>7.6</v>
      </c>
      <c r="C25" s="3"/>
      <c r="D25" s="3"/>
      <c r="E25" s="3">
        <v>6.5</v>
      </c>
      <c r="F25" s="3">
        <v>4.0999999999999996</v>
      </c>
      <c r="G25" s="3"/>
      <c r="H25" s="3"/>
      <c r="I25" s="3"/>
      <c r="J25" s="3">
        <v>12.3</v>
      </c>
      <c r="K25" s="3">
        <v>3.8</v>
      </c>
      <c r="L25" s="3"/>
      <c r="M25" s="3"/>
    </row>
    <row r="26" spans="1:13" x14ac:dyDescent="0.2">
      <c r="A26" s="1">
        <v>23</v>
      </c>
      <c r="B26" s="3"/>
      <c r="C26" s="3"/>
      <c r="D26" s="3">
        <v>15.5</v>
      </c>
      <c r="E26" s="3"/>
      <c r="F26" s="3"/>
      <c r="G26" s="3"/>
      <c r="H26" s="3"/>
      <c r="I26" s="3">
        <v>5.4</v>
      </c>
      <c r="J26" s="3"/>
      <c r="K26" s="3"/>
      <c r="L26" s="3"/>
      <c r="M26" s="3"/>
    </row>
    <row r="27" spans="1:13" x14ac:dyDescent="0.2">
      <c r="A27" s="1">
        <v>24</v>
      </c>
      <c r="B27" s="3"/>
      <c r="C27" s="3">
        <v>4.9000000000000004</v>
      </c>
      <c r="D27" s="3"/>
      <c r="E27" s="3"/>
      <c r="F27" s="3"/>
      <c r="G27" s="3"/>
      <c r="H27" s="3">
        <v>14</v>
      </c>
      <c r="I27" s="3"/>
      <c r="J27" s="3"/>
      <c r="K27" s="3"/>
      <c r="L27" s="3">
        <v>9.4</v>
      </c>
      <c r="M27" s="3">
        <v>5</v>
      </c>
    </row>
    <row r="28" spans="1:13" x14ac:dyDescent="0.2">
      <c r="A28" s="1">
        <v>25</v>
      </c>
      <c r="B28" s="3">
        <v>6.2</v>
      </c>
      <c r="C28" s="3"/>
      <c r="D28" s="3"/>
      <c r="E28" s="1">
        <v>4.8</v>
      </c>
      <c r="F28" s="3">
        <v>5.6</v>
      </c>
      <c r="G28" s="3"/>
      <c r="H28" s="3"/>
      <c r="I28" s="3"/>
      <c r="J28" s="3">
        <v>5.6</v>
      </c>
      <c r="K28" s="3">
        <v>4.8</v>
      </c>
      <c r="L28" s="3"/>
      <c r="M28" s="3"/>
    </row>
    <row r="29" spans="1:13" x14ac:dyDescent="0.2">
      <c r="A29" s="1">
        <v>26</v>
      </c>
      <c r="B29" s="3"/>
      <c r="C29" s="3"/>
      <c r="D29" s="3">
        <v>11.2</v>
      </c>
      <c r="E29" s="3"/>
      <c r="F29" s="3"/>
      <c r="G29" s="3"/>
      <c r="H29" s="3"/>
      <c r="I29" s="3">
        <v>10.5</v>
      </c>
      <c r="J29" s="3"/>
      <c r="K29" s="3"/>
      <c r="L29" s="3"/>
      <c r="M29" s="3"/>
    </row>
    <row r="30" spans="1:13" x14ac:dyDescent="0.2">
      <c r="A30" s="1">
        <v>27</v>
      </c>
      <c r="B30" s="3"/>
      <c r="C30" s="3">
        <v>8.6</v>
      </c>
      <c r="D30" s="3"/>
      <c r="E30" s="3"/>
      <c r="F30" s="3"/>
      <c r="G30" s="3"/>
      <c r="H30" s="3">
        <v>17.8</v>
      </c>
      <c r="I30" s="3"/>
      <c r="J30" s="3"/>
      <c r="K30" s="3"/>
      <c r="L30" s="3">
        <v>6.2</v>
      </c>
      <c r="M30" s="3">
        <v>4.0999999999999996</v>
      </c>
    </row>
    <row r="31" spans="1:13" x14ac:dyDescent="0.2">
      <c r="A31" s="1">
        <v>28</v>
      </c>
      <c r="B31" s="3">
        <v>5.6</v>
      </c>
      <c r="C31" s="3"/>
      <c r="D31" s="3"/>
      <c r="E31" s="3">
        <v>16.5</v>
      </c>
      <c r="F31" s="3">
        <v>25.8</v>
      </c>
      <c r="G31" s="3"/>
      <c r="H31" s="3"/>
      <c r="I31" s="3"/>
      <c r="J31" s="3">
        <v>11.8</v>
      </c>
      <c r="K31" s="3">
        <v>3.3</v>
      </c>
      <c r="L31" s="3"/>
      <c r="M31" s="3"/>
    </row>
    <row r="32" spans="1:13" x14ac:dyDescent="0.2">
      <c r="A32" s="1">
        <v>29</v>
      </c>
      <c r="B32" s="3"/>
      <c r="C32" s="3"/>
      <c r="D32" s="3">
        <v>6.5</v>
      </c>
      <c r="E32" s="3"/>
      <c r="F32" s="3"/>
      <c r="G32" s="3">
        <v>7</v>
      </c>
      <c r="H32" s="3"/>
      <c r="I32" s="3">
        <v>7.3</v>
      </c>
      <c r="J32" s="3"/>
      <c r="K32" s="3"/>
      <c r="L32" s="3"/>
      <c r="M32" s="3"/>
    </row>
    <row r="33" spans="1:13" x14ac:dyDescent="0.2">
      <c r="A33" s="1">
        <v>30</v>
      </c>
      <c r="B33" s="3"/>
      <c r="C33" s="3"/>
      <c r="D33" s="3"/>
      <c r="E33" s="3"/>
      <c r="F33" s="3"/>
      <c r="G33" s="3">
        <v>22.5</v>
      </c>
      <c r="H33" s="3">
        <v>10.7</v>
      </c>
      <c r="I33" s="3"/>
      <c r="J33" s="3"/>
      <c r="K33" s="3"/>
      <c r="L33" s="3">
        <v>10</v>
      </c>
      <c r="M33" s="3">
        <v>7.6</v>
      </c>
    </row>
    <row r="34" spans="1:13" x14ac:dyDescent="0.2">
      <c r="A34" s="1">
        <v>31</v>
      </c>
      <c r="B34" s="3">
        <v>3.1</v>
      </c>
      <c r="C34" s="3"/>
      <c r="D34" s="3"/>
      <c r="E34" s="3"/>
      <c r="F34" s="3">
        <v>6.5</v>
      </c>
      <c r="G34" s="3"/>
      <c r="H34" s="3"/>
      <c r="I34" s="3"/>
      <c r="J34" s="3"/>
      <c r="K34" s="3">
        <v>4.5</v>
      </c>
      <c r="L34" s="3"/>
      <c r="M34" s="3"/>
    </row>
    <row r="35" spans="1:13" x14ac:dyDescent="0.2">
      <c r="A35" s="1" t="s">
        <v>1</v>
      </c>
      <c r="B35" s="1">
        <f>MAX(B4:B34)</f>
        <v>10.7</v>
      </c>
      <c r="C35" s="1">
        <f t="shared" ref="C35:M35" si="0">MAX(C4:C34)</f>
        <v>9.1999999999999993</v>
      </c>
      <c r="D35" s="1">
        <f t="shared" si="0"/>
        <v>15.5</v>
      </c>
      <c r="E35" s="1">
        <f t="shared" si="0"/>
        <v>16.5</v>
      </c>
      <c r="F35" s="1">
        <f t="shared" si="0"/>
        <v>25.8</v>
      </c>
      <c r="G35" s="1">
        <f t="shared" si="0"/>
        <v>22.5</v>
      </c>
      <c r="H35" s="1">
        <f t="shared" si="0"/>
        <v>27.4</v>
      </c>
      <c r="I35" s="1">
        <f t="shared" si="0"/>
        <v>10.5</v>
      </c>
      <c r="J35" s="1">
        <f t="shared" si="0"/>
        <v>12.3</v>
      </c>
      <c r="K35" s="1">
        <f t="shared" si="0"/>
        <v>12</v>
      </c>
      <c r="L35" s="1">
        <f t="shared" si="0"/>
        <v>10</v>
      </c>
      <c r="M35" s="1">
        <f t="shared" si="0"/>
        <v>17.600000000000001</v>
      </c>
    </row>
    <row r="37" spans="1:13" x14ac:dyDescent="0.2">
      <c r="A37" s="1" t="s">
        <v>2</v>
      </c>
      <c r="B37" s="1">
        <f>MAX(B4:M34)</f>
        <v>27.4</v>
      </c>
      <c r="D37" s="1" t="s">
        <v>3</v>
      </c>
      <c r="E37" s="9">
        <f>AVERAGE(B4:M34)</f>
        <v>7.7555555555555555</v>
      </c>
      <c r="G37" s="1" t="s">
        <v>4</v>
      </c>
      <c r="H37" s="1">
        <v>4.3</v>
      </c>
      <c r="J37" s="1" t="s">
        <v>5</v>
      </c>
      <c r="K37" s="1">
        <f>COUNT(B4:M34)</f>
        <v>117</v>
      </c>
      <c r="L37" s="1" t="s">
        <v>37</v>
      </c>
      <c r="M37" s="1">
        <v>97</v>
      </c>
    </row>
    <row r="38" spans="1:13" x14ac:dyDescent="0.2">
      <c r="B38" s="1">
        <f>COUNT(B4:D34)</f>
        <v>29</v>
      </c>
      <c r="C38" s="1" t="s">
        <v>28</v>
      </c>
      <c r="D38" s="1">
        <v>97</v>
      </c>
      <c r="E38" s="1">
        <f>COUNT(E4:G34)</f>
        <v>28</v>
      </c>
      <c r="F38" s="1" t="s">
        <v>29</v>
      </c>
      <c r="G38" s="1">
        <v>94</v>
      </c>
      <c r="H38" s="1">
        <f>COUNT(H4:J34)</f>
        <v>30</v>
      </c>
      <c r="I38" s="1" t="s">
        <v>30</v>
      </c>
      <c r="J38" s="1">
        <v>97</v>
      </c>
      <c r="K38" s="1">
        <f>COUNT(K4:M34)</f>
        <v>30</v>
      </c>
      <c r="L38" s="1" t="s">
        <v>31</v>
      </c>
      <c r="M38" s="1">
        <f xml:space="preserve"> COUNT(K4:M34)/30*100</f>
        <v>100</v>
      </c>
    </row>
    <row r="39" spans="1:13" x14ac:dyDescent="0.2">
      <c r="A39" s="1" t="s">
        <v>10</v>
      </c>
      <c r="C39" s="1">
        <v>21</v>
      </c>
    </row>
    <row r="40" spans="1:13" x14ac:dyDescent="0.2">
      <c r="A40" s="1" t="s">
        <v>11</v>
      </c>
      <c r="B40" s="10">
        <v>91</v>
      </c>
      <c r="C40" s="10">
        <f>COUNT(C4:C34)/9*100</f>
        <v>100</v>
      </c>
      <c r="D40" s="10">
        <f>COUNT(D4:D34)/10*100</f>
        <v>100</v>
      </c>
      <c r="E40" s="10">
        <f t="shared" ref="E40:G40" si="1">COUNT(E4:E34)/10*100</f>
        <v>100</v>
      </c>
      <c r="F40" s="10">
        <f>COUNT(F4:F34)/11*100</f>
        <v>100</v>
      </c>
      <c r="G40" s="10">
        <f t="shared" si="1"/>
        <v>70</v>
      </c>
      <c r="H40" s="10">
        <f>COUNT(H4:H34)/10*100</f>
        <v>100</v>
      </c>
      <c r="I40" s="10">
        <f>COUNT(I4:I34)/10*100</f>
        <v>100</v>
      </c>
      <c r="J40" s="10">
        <v>91</v>
      </c>
      <c r="K40" s="10">
        <f>COUNT(K4:K34)/11*100</f>
        <v>100</v>
      </c>
      <c r="L40" s="10">
        <f>COUNT(L4:L34)/10*100</f>
        <v>100</v>
      </c>
      <c r="M40" s="10">
        <f>COUNT(M4:M34)/10*100</f>
        <v>90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B40" sqref="B40:M40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22</v>
      </c>
    </row>
    <row r="2" spans="1:13" x14ac:dyDescent="0.2">
      <c r="E2" s="1" t="s">
        <v>0</v>
      </c>
    </row>
    <row r="3" spans="1:13" x14ac:dyDescent="0.2">
      <c r="B3" s="2">
        <v>42736</v>
      </c>
      <c r="C3" s="2">
        <v>42775</v>
      </c>
      <c r="D3" s="2">
        <v>42795</v>
      </c>
      <c r="E3" s="2">
        <v>42826</v>
      </c>
      <c r="F3" s="2">
        <v>42856</v>
      </c>
      <c r="G3" s="2">
        <v>42887</v>
      </c>
      <c r="H3" s="2">
        <v>42917</v>
      </c>
      <c r="I3" s="2">
        <v>42948</v>
      </c>
      <c r="J3" s="2">
        <v>42979</v>
      </c>
      <c r="K3" s="2">
        <v>43009</v>
      </c>
      <c r="L3" s="2">
        <v>43040</v>
      </c>
      <c r="M3" s="2">
        <v>43070</v>
      </c>
    </row>
    <row r="4" spans="1:13" x14ac:dyDescent="0.2">
      <c r="A4" s="1">
        <v>1</v>
      </c>
      <c r="B4" s="3">
        <v>3.4</v>
      </c>
      <c r="C4" s="3"/>
      <c r="D4" s="3"/>
      <c r="E4" s="3">
        <v>7.4</v>
      </c>
      <c r="F4" s="6">
        <v>4.5</v>
      </c>
      <c r="G4" s="3"/>
      <c r="H4" s="3"/>
      <c r="I4" s="3"/>
      <c r="J4" s="3"/>
      <c r="K4" s="3">
        <v>11.2</v>
      </c>
      <c r="L4" s="3"/>
      <c r="M4" s="3"/>
    </row>
    <row r="5" spans="1:13" x14ac:dyDescent="0.2">
      <c r="A5" s="1">
        <v>2</v>
      </c>
      <c r="B5" s="3"/>
      <c r="C5" s="3"/>
      <c r="D5" s="3">
        <v>3.1</v>
      </c>
      <c r="E5" s="3"/>
      <c r="F5" s="3"/>
      <c r="G5" s="3"/>
      <c r="H5" s="3"/>
      <c r="I5" s="3">
        <v>9.8000000000000007</v>
      </c>
      <c r="J5" s="3"/>
      <c r="K5" s="3"/>
      <c r="L5" s="3"/>
      <c r="M5" s="3"/>
    </row>
    <row r="6" spans="1:13" x14ac:dyDescent="0.2">
      <c r="A6" s="1">
        <v>3</v>
      </c>
      <c r="B6" s="3"/>
      <c r="C6" s="3">
        <v>4.0999999999999996</v>
      </c>
      <c r="D6" s="3"/>
      <c r="E6" s="3"/>
      <c r="F6" s="3"/>
      <c r="G6" s="3"/>
      <c r="H6" s="3">
        <v>11.2</v>
      </c>
      <c r="I6" s="3"/>
      <c r="J6" s="3"/>
      <c r="K6" s="3"/>
      <c r="L6" s="3"/>
      <c r="M6" s="3">
        <v>14.9</v>
      </c>
    </row>
    <row r="7" spans="1:13" x14ac:dyDescent="0.2">
      <c r="A7" s="1">
        <v>4</v>
      </c>
      <c r="B7" s="3">
        <v>5.7</v>
      </c>
      <c r="C7" s="3"/>
      <c r="D7" s="3"/>
      <c r="E7" s="3">
        <v>5.7</v>
      </c>
      <c r="F7" s="3">
        <v>2.7</v>
      </c>
      <c r="G7" s="3"/>
      <c r="H7" s="3"/>
      <c r="I7" s="3"/>
      <c r="J7" s="3"/>
      <c r="K7" s="3"/>
      <c r="L7" s="3"/>
      <c r="M7" s="3"/>
    </row>
    <row r="8" spans="1:13" x14ac:dyDescent="0.2">
      <c r="A8" s="1">
        <v>5</v>
      </c>
      <c r="B8" s="3"/>
      <c r="C8" s="3"/>
      <c r="D8" s="3"/>
      <c r="E8" s="3"/>
      <c r="F8" s="3"/>
      <c r="G8" s="3"/>
      <c r="H8" s="3"/>
      <c r="I8" s="3">
        <v>9.8000000000000007</v>
      </c>
      <c r="J8" s="3"/>
      <c r="K8" s="3"/>
      <c r="L8" s="3"/>
      <c r="M8" s="3"/>
    </row>
    <row r="9" spans="1:13" x14ac:dyDescent="0.2">
      <c r="A9" s="1">
        <v>6</v>
      </c>
      <c r="B9" s="3"/>
      <c r="C9" s="3">
        <v>8.3000000000000007</v>
      </c>
      <c r="D9" s="3"/>
      <c r="E9" s="3"/>
      <c r="F9" s="3"/>
      <c r="G9" s="3"/>
      <c r="H9" s="3">
        <v>10.1</v>
      </c>
      <c r="I9" s="3"/>
      <c r="J9" s="3"/>
      <c r="K9" s="3"/>
      <c r="L9" s="3"/>
      <c r="M9" s="3">
        <v>3.9</v>
      </c>
    </row>
    <row r="10" spans="1:13" x14ac:dyDescent="0.2">
      <c r="A10" s="1">
        <v>7</v>
      </c>
      <c r="B10" s="3">
        <v>6.5</v>
      </c>
      <c r="C10" s="3"/>
      <c r="D10" s="6"/>
      <c r="E10" s="3">
        <v>6</v>
      </c>
      <c r="F10" s="3">
        <v>9.5</v>
      </c>
      <c r="G10" s="3"/>
      <c r="H10" s="3"/>
      <c r="I10" s="3"/>
      <c r="J10" s="3">
        <v>9.3000000000000007</v>
      </c>
      <c r="K10" s="3">
        <v>6.3</v>
      </c>
      <c r="L10" s="3"/>
      <c r="M10" s="3"/>
    </row>
    <row r="11" spans="1:13" x14ac:dyDescent="0.2">
      <c r="A11" s="1">
        <v>8</v>
      </c>
      <c r="B11" s="3"/>
      <c r="C11" s="3"/>
      <c r="D11" s="6"/>
      <c r="E11" s="3"/>
      <c r="F11" s="3"/>
      <c r="G11" s="3"/>
      <c r="H11" s="3"/>
      <c r="I11" s="3">
        <v>2.5</v>
      </c>
      <c r="J11" s="3">
        <v>8.4</v>
      </c>
      <c r="K11" s="3"/>
      <c r="L11" s="3"/>
      <c r="M11" s="3"/>
    </row>
    <row r="12" spans="1:13" x14ac:dyDescent="0.2">
      <c r="A12" s="1">
        <v>9</v>
      </c>
      <c r="B12" s="3"/>
      <c r="C12" s="3">
        <v>5.9</v>
      </c>
      <c r="D12" s="3"/>
      <c r="E12" s="3"/>
      <c r="F12" s="3"/>
      <c r="H12" s="3">
        <v>7</v>
      </c>
      <c r="I12" s="3"/>
      <c r="J12" s="3">
        <v>8</v>
      </c>
      <c r="K12" s="3"/>
      <c r="L12" s="3"/>
      <c r="M12" s="3">
        <v>9</v>
      </c>
    </row>
    <row r="13" spans="1:13" x14ac:dyDescent="0.2">
      <c r="A13" s="1">
        <v>10</v>
      </c>
      <c r="B13" s="3">
        <v>4.0999999999999996</v>
      </c>
      <c r="C13" s="3"/>
      <c r="D13" s="3"/>
      <c r="E13" s="3">
        <v>10.199999999999999</v>
      </c>
      <c r="F13" s="3">
        <v>10</v>
      </c>
      <c r="G13" s="3">
        <v>8.4</v>
      </c>
      <c r="H13" s="3"/>
      <c r="I13" s="3"/>
      <c r="J13" s="3">
        <v>9.1999999999999993</v>
      </c>
      <c r="K13" s="3">
        <v>9.6999999999999993</v>
      </c>
      <c r="L13" s="3"/>
      <c r="M13" s="3"/>
    </row>
    <row r="14" spans="1:13" x14ac:dyDescent="0.2">
      <c r="A14" s="1">
        <v>11</v>
      </c>
      <c r="B14" s="3"/>
      <c r="C14" s="3"/>
      <c r="D14" s="3">
        <v>2.6</v>
      </c>
      <c r="E14" s="3"/>
      <c r="F14" s="3"/>
      <c r="G14" s="3">
        <v>5.7</v>
      </c>
      <c r="H14" s="3"/>
      <c r="I14" s="3">
        <v>6.6</v>
      </c>
      <c r="J14" s="3">
        <v>9.1999999999999993</v>
      </c>
      <c r="K14" s="3"/>
      <c r="L14" s="3"/>
      <c r="M14" s="3"/>
    </row>
    <row r="15" spans="1:13" x14ac:dyDescent="0.2">
      <c r="A15" s="1">
        <v>12</v>
      </c>
      <c r="B15" s="3"/>
      <c r="C15" s="3">
        <v>10.1</v>
      </c>
      <c r="D15" s="3"/>
      <c r="E15" s="3"/>
      <c r="F15" s="3"/>
      <c r="G15" s="3">
        <v>4.5</v>
      </c>
      <c r="H15" s="3">
        <v>5.9</v>
      </c>
      <c r="I15" s="3"/>
      <c r="J15" s="3"/>
      <c r="K15" s="3"/>
      <c r="L15" s="3"/>
      <c r="M15" s="3">
        <v>5.2</v>
      </c>
    </row>
    <row r="16" spans="1:13" x14ac:dyDescent="0.2">
      <c r="A16" s="1">
        <v>13</v>
      </c>
      <c r="B16" s="3">
        <v>5.6</v>
      </c>
      <c r="C16" s="3"/>
      <c r="D16" s="3"/>
      <c r="E16" s="3">
        <v>16.7</v>
      </c>
      <c r="F16" s="3">
        <v>6.6</v>
      </c>
      <c r="G16" s="3">
        <v>7.9</v>
      </c>
      <c r="H16" s="3"/>
      <c r="I16" s="3"/>
      <c r="J16" s="3">
        <v>10.6</v>
      </c>
      <c r="K16" s="3">
        <v>11.5</v>
      </c>
      <c r="L16" s="3"/>
      <c r="M16" s="3"/>
    </row>
    <row r="17" spans="1:13" x14ac:dyDescent="0.2">
      <c r="A17" s="1">
        <v>14</v>
      </c>
      <c r="B17" s="3"/>
      <c r="C17" s="3"/>
      <c r="D17" s="3">
        <v>4.0999999999999996</v>
      </c>
      <c r="E17" s="3"/>
      <c r="F17" s="3"/>
      <c r="G17" s="3"/>
      <c r="H17" s="3"/>
      <c r="I17" s="3">
        <v>8.6999999999999993</v>
      </c>
      <c r="J17" s="3"/>
      <c r="K17" s="3"/>
      <c r="L17" s="3"/>
      <c r="M17" s="3"/>
    </row>
    <row r="18" spans="1:13" x14ac:dyDescent="0.2">
      <c r="A18" s="1">
        <v>15</v>
      </c>
      <c r="B18" s="3"/>
      <c r="C18" s="3">
        <v>3.4</v>
      </c>
      <c r="D18" s="3"/>
      <c r="E18" s="3"/>
      <c r="F18" s="3"/>
      <c r="H18" s="3">
        <v>7.2</v>
      </c>
      <c r="I18" s="3"/>
      <c r="J18" s="3"/>
      <c r="K18" s="3"/>
      <c r="L18" s="3"/>
      <c r="M18" s="3">
        <v>4.9000000000000004</v>
      </c>
    </row>
    <row r="19" spans="1:13" x14ac:dyDescent="0.2">
      <c r="A19" s="1">
        <v>16</v>
      </c>
      <c r="B19" s="3">
        <v>6.1</v>
      </c>
      <c r="C19" s="3">
        <v>5.9</v>
      </c>
      <c r="D19" s="3"/>
      <c r="E19" s="3">
        <v>10.3</v>
      </c>
      <c r="F19" s="3"/>
      <c r="G19" s="3"/>
      <c r="H19" s="3"/>
      <c r="I19" s="3"/>
      <c r="J19" s="3">
        <v>7.2</v>
      </c>
      <c r="K19" s="3">
        <v>3.9</v>
      </c>
      <c r="L19" s="3">
        <v>15.3</v>
      </c>
      <c r="M19" s="3"/>
    </row>
    <row r="20" spans="1:13" x14ac:dyDescent="0.2">
      <c r="A20" s="1">
        <v>17</v>
      </c>
      <c r="B20" s="3"/>
      <c r="C20" s="3"/>
      <c r="D20" s="3">
        <v>9.9</v>
      </c>
      <c r="E20" s="3"/>
      <c r="F20" s="3"/>
      <c r="G20" s="3"/>
      <c r="H20" s="3"/>
      <c r="I20" s="3">
        <v>8.6</v>
      </c>
      <c r="J20" s="3"/>
      <c r="K20" s="3"/>
      <c r="L20" s="3"/>
      <c r="M20" s="3"/>
    </row>
    <row r="21" spans="1:13" x14ac:dyDescent="0.2">
      <c r="A21" s="1">
        <v>18</v>
      </c>
      <c r="B21" s="3"/>
      <c r="C21" s="3">
        <v>7.5</v>
      </c>
      <c r="D21" s="3"/>
      <c r="E21" s="3"/>
      <c r="F21" s="3"/>
      <c r="H21" s="3">
        <v>6.8</v>
      </c>
      <c r="I21" s="3"/>
      <c r="J21" s="3"/>
      <c r="K21" s="3"/>
      <c r="L21" s="3">
        <v>4.9000000000000004</v>
      </c>
      <c r="M21" s="3"/>
    </row>
    <row r="22" spans="1:13" x14ac:dyDescent="0.2">
      <c r="A22" s="1">
        <v>19</v>
      </c>
      <c r="B22" s="3">
        <v>3.2</v>
      </c>
      <c r="C22" s="3"/>
      <c r="D22" s="3"/>
      <c r="E22" s="6">
        <v>10.7</v>
      </c>
      <c r="F22" s="3"/>
      <c r="G22" s="3"/>
      <c r="H22" s="3"/>
      <c r="I22" s="3"/>
      <c r="J22" s="3">
        <v>9.6999999999999993</v>
      </c>
      <c r="K22" s="3">
        <v>9.1</v>
      </c>
      <c r="L22" s="3">
        <v>4</v>
      </c>
      <c r="M22" s="3"/>
    </row>
    <row r="23" spans="1:13" x14ac:dyDescent="0.2">
      <c r="A23" s="1">
        <v>20</v>
      </c>
      <c r="B23" s="3"/>
      <c r="C23" s="3"/>
      <c r="D23" s="3">
        <v>10.9</v>
      </c>
      <c r="E23" s="6"/>
      <c r="F23" s="3"/>
      <c r="G23" s="3"/>
      <c r="H23" s="3"/>
      <c r="I23" s="3">
        <v>10.7</v>
      </c>
      <c r="J23" s="3"/>
      <c r="K23" s="3">
        <v>10.1</v>
      </c>
      <c r="L23" s="3"/>
      <c r="M23" s="3"/>
    </row>
    <row r="24" spans="1:13" x14ac:dyDescent="0.2">
      <c r="A24" s="1">
        <v>21</v>
      </c>
      <c r="B24" s="3"/>
      <c r="C24" s="3">
        <v>4.2</v>
      </c>
      <c r="D24" s="3"/>
      <c r="E24" s="6"/>
      <c r="F24" s="3"/>
      <c r="H24" s="3">
        <v>11.7</v>
      </c>
      <c r="I24" s="3"/>
      <c r="J24" s="3"/>
      <c r="K24" s="3">
        <v>6.2</v>
      </c>
      <c r="L24" s="3">
        <v>10.4</v>
      </c>
      <c r="M24" s="3">
        <v>5.9</v>
      </c>
    </row>
    <row r="25" spans="1:13" x14ac:dyDescent="0.2">
      <c r="A25" s="1">
        <v>22</v>
      </c>
      <c r="B25" s="3">
        <v>5.0999999999999996</v>
      </c>
      <c r="C25" s="3"/>
      <c r="D25" s="3"/>
      <c r="E25" s="6">
        <v>5.2</v>
      </c>
      <c r="F25" s="3"/>
      <c r="G25" s="3">
        <v>7.2</v>
      </c>
      <c r="H25" s="3"/>
      <c r="I25" s="3"/>
      <c r="J25" s="3">
        <v>11.7</v>
      </c>
      <c r="K25" s="3">
        <v>6.9</v>
      </c>
      <c r="L25" s="3">
        <v>7.5</v>
      </c>
      <c r="M25" s="3"/>
    </row>
    <row r="26" spans="1:13" x14ac:dyDescent="0.2">
      <c r="A26" s="1">
        <v>23</v>
      </c>
      <c r="B26" s="3"/>
      <c r="C26" s="3"/>
      <c r="D26" s="3">
        <v>11.1</v>
      </c>
      <c r="E26" s="6"/>
      <c r="F26" s="3"/>
      <c r="G26" s="3">
        <v>6.2</v>
      </c>
      <c r="H26" s="3"/>
      <c r="I26" s="3">
        <v>11.2</v>
      </c>
      <c r="J26" s="3">
        <v>12.8</v>
      </c>
      <c r="K26" s="3"/>
      <c r="L26" s="3"/>
      <c r="M26" s="3"/>
    </row>
    <row r="27" spans="1:13" x14ac:dyDescent="0.2">
      <c r="A27" s="1">
        <v>24</v>
      </c>
      <c r="B27" s="3"/>
      <c r="C27" s="3">
        <v>7.5</v>
      </c>
      <c r="D27" s="3"/>
      <c r="E27" s="6"/>
      <c r="F27" s="3"/>
      <c r="G27" s="3">
        <v>6.2</v>
      </c>
      <c r="H27" s="3"/>
      <c r="I27" s="3"/>
      <c r="J27" s="3"/>
      <c r="K27" s="3">
        <v>4.5</v>
      </c>
      <c r="L27" s="3">
        <v>8.5</v>
      </c>
      <c r="M27" s="3">
        <v>4</v>
      </c>
    </row>
    <row r="28" spans="1:13" x14ac:dyDescent="0.2">
      <c r="A28" s="1">
        <v>25</v>
      </c>
      <c r="B28" s="3">
        <v>4.7</v>
      </c>
      <c r="C28" s="3"/>
      <c r="D28" s="3"/>
      <c r="E28" s="6">
        <v>6.2</v>
      </c>
      <c r="F28" s="3"/>
      <c r="G28" s="3">
        <v>5.2</v>
      </c>
      <c r="H28" s="3">
        <v>26.4</v>
      </c>
      <c r="I28" s="3"/>
      <c r="J28" s="3">
        <v>10.4</v>
      </c>
      <c r="K28" s="3">
        <v>4.0999999999999996</v>
      </c>
      <c r="L28" s="3"/>
      <c r="M28" s="3"/>
    </row>
    <row r="29" spans="1:13" x14ac:dyDescent="0.2">
      <c r="A29" s="1">
        <v>26</v>
      </c>
      <c r="B29" s="3"/>
      <c r="C29" s="3"/>
      <c r="D29" s="3">
        <v>11.5</v>
      </c>
      <c r="E29" s="6"/>
      <c r="F29" s="3"/>
      <c r="G29" s="3"/>
      <c r="H29" s="3"/>
      <c r="I29" s="3">
        <v>12.4</v>
      </c>
      <c r="J29" s="3"/>
      <c r="K29" s="3"/>
      <c r="L29" s="3"/>
      <c r="M29" s="3"/>
    </row>
    <row r="30" spans="1:13" x14ac:dyDescent="0.2">
      <c r="A30" s="1">
        <v>27</v>
      </c>
      <c r="B30" s="3"/>
      <c r="C30" s="3"/>
      <c r="D30" s="3"/>
      <c r="E30" s="6"/>
      <c r="F30" s="3"/>
      <c r="G30" s="3">
        <v>7.4</v>
      </c>
      <c r="H30" s="3">
        <v>10.5</v>
      </c>
      <c r="I30" s="3"/>
      <c r="J30" s="3"/>
      <c r="K30" s="3"/>
      <c r="L30" s="3">
        <v>8.6999999999999993</v>
      </c>
      <c r="M30" s="3">
        <v>4.2</v>
      </c>
    </row>
    <row r="31" spans="1:13" x14ac:dyDescent="0.2">
      <c r="A31" s="1">
        <v>28</v>
      </c>
      <c r="B31" s="3">
        <v>5.0999999999999996</v>
      </c>
      <c r="C31" s="3">
        <v>8.5</v>
      </c>
      <c r="D31" s="3"/>
      <c r="E31" s="6">
        <v>18.399999999999999</v>
      </c>
      <c r="F31" s="3">
        <v>5.4</v>
      </c>
      <c r="G31" s="3"/>
      <c r="H31" s="3"/>
      <c r="I31" s="3"/>
      <c r="J31" s="3">
        <v>12.3</v>
      </c>
      <c r="K31" s="3">
        <v>3.5</v>
      </c>
      <c r="L31" s="3"/>
      <c r="M31" s="3"/>
    </row>
    <row r="32" spans="1:13" x14ac:dyDescent="0.2">
      <c r="A32" s="1">
        <v>29</v>
      </c>
      <c r="B32" s="3"/>
      <c r="C32" s="3"/>
      <c r="D32" s="3">
        <v>9.1</v>
      </c>
      <c r="E32" s="3"/>
      <c r="F32" s="3"/>
      <c r="G32" s="3">
        <v>4.2</v>
      </c>
      <c r="H32" s="3"/>
      <c r="I32" s="3"/>
      <c r="J32" s="3"/>
      <c r="K32" s="3"/>
      <c r="L32" s="3"/>
      <c r="M32" s="3"/>
    </row>
    <row r="33" spans="1:13" x14ac:dyDescent="0.2">
      <c r="A33" s="1">
        <v>30</v>
      </c>
      <c r="B33" s="3"/>
      <c r="C33" s="3"/>
      <c r="D33" s="3"/>
      <c r="E33" s="3"/>
      <c r="F33" s="3"/>
      <c r="G33" s="3">
        <v>9.6999999999999993</v>
      </c>
      <c r="H33" s="3">
        <v>7.3</v>
      </c>
      <c r="I33" s="3"/>
      <c r="J33" s="3"/>
      <c r="K33" s="3"/>
      <c r="L33" s="3">
        <v>12.7</v>
      </c>
      <c r="M33" s="1">
        <v>3.2</v>
      </c>
    </row>
    <row r="34" spans="1:13" x14ac:dyDescent="0.2">
      <c r="A34" s="1">
        <v>31</v>
      </c>
      <c r="B34" s="3">
        <v>8.6999999999999993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">
      <c r="A35" s="1" t="s">
        <v>1</v>
      </c>
      <c r="B35" s="1">
        <f>MAX(B4:B34)</f>
        <v>8.6999999999999993</v>
      </c>
      <c r="C35" s="1">
        <f t="shared" ref="C35:M35" si="0">MAX(C4:C34)</f>
        <v>10.1</v>
      </c>
      <c r="D35" s="1">
        <f t="shared" si="0"/>
        <v>11.5</v>
      </c>
      <c r="E35" s="1">
        <f t="shared" si="0"/>
        <v>18.399999999999999</v>
      </c>
      <c r="F35" s="1">
        <f t="shared" si="0"/>
        <v>10</v>
      </c>
      <c r="G35" s="1">
        <f t="shared" si="0"/>
        <v>9.6999999999999993</v>
      </c>
      <c r="H35" s="1">
        <f t="shared" si="0"/>
        <v>26.4</v>
      </c>
      <c r="I35" s="1">
        <f t="shared" si="0"/>
        <v>12.4</v>
      </c>
      <c r="J35" s="1">
        <f t="shared" si="0"/>
        <v>12.8</v>
      </c>
      <c r="K35" s="1">
        <f t="shared" si="0"/>
        <v>11.5</v>
      </c>
      <c r="L35" s="1">
        <f t="shared" si="0"/>
        <v>15.3</v>
      </c>
      <c r="M35" s="1">
        <f t="shared" si="0"/>
        <v>14.9</v>
      </c>
    </row>
    <row r="37" spans="1:13" x14ac:dyDescent="0.2">
      <c r="A37" s="1" t="s">
        <v>2</v>
      </c>
      <c r="B37" s="1">
        <f>MAX(B4:M34)</f>
        <v>26.4</v>
      </c>
      <c r="D37" s="1" t="s">
        <v>3</v>
      </c>
      <c r="E37" s="9">
        <f>AVERAGE(B4:M34)</f>
        <v>7.8568965517241436</v>
      </c>
      <c r="G37" s="1" t="s">
        <v>4</v>
      </c>
      <c r="H37" s="1">
        <v>3.6</v>
      </c>
      <c r="J37" s="1" t="s">
        <v>35</v>
      </c>
      <c r="K37" s="1">
        <f>COUNT(B4:M34)</f>
        <v>116</v>
      </c>
      <c r="L37" s="1" t="s">
        <v>37</v>
      </c>
      <c r="M37" s="1">
        <v>96</v>
      </c>
    </row>
    <row r="38" spans="1:13" x14ac:dyDescent="0.2">
      <c r="B38" s="1">
        <f>COUNT(B4:D34)</f>
        <v>29</v>
      </c>
      <c r="C38" s="1" t="s">
        <v>28</v>
      </c>
      <c r="D38" s="1">
        <v>97</v>
      </c>
      <c r="E38" s="1">
        <f>COUNT(E4:G34)</f>
        <v>27</v>
      </c>
      <c r="F38" s="1" t="s">
        <v>29</v>
      </c>
      <c r="G38" s="1">
        <f xml:space="preserve"> COUNT(E4:G34)/30*100</f>
        <v>90</v>
      </c>
      <c r="H38" s="1">
        <f>COUNT(H4:J34)</f>
        <v>31</v>
      </c>
      <c r="I38" s="1" t="s">
        <v>30</v>
      </c>
      <c r="J38" s="1">
        <f xml:space="preserve"> COUNT(H4:J34)/31*100</f>
        <v>100</v>
      </c>
      <c r="K38" s="1">
        <f>COUNT(K4:M34)</f>
        <v>29</v>
      </c>
      <c r="L38" s="1" t="s">
        <v>31</v>
      </c>
      <c r="M38" s="1">
        <v>97</v>
      </c>
    </row>
    <row r="39" spans="1:13" x14ac:dyDescent="0.2">
      <c r="A39" s="1" t="s">
        <v>10</v>
      </c>
      <c r="C39" s="1">
        <f>PERCENTILE(B4:M34,0.98)</f>
        <v>16.280000000000005</v>
      </c>
    </row>
    <row r="40" spans="1:13" x14ac:dyDescent="0.2">
      <c r="A40" s="1" t="s">
        <v>11</v>
      </c>
      <c r="B40" s="10">
        <f>COUNT(B4:B34)/11*100</f>
        <v>100</v>
      </c>
      <c r="C40" s="10">
        <v>112</v>
      </c>
      <c r="D40" s="10">
        <f>COUNT(D4:D34)/10*100</f>
        <v>80</v>
      </c>
      <c r="E40" s="10">
        <f t="shared" ref="E40:G40" si="1">COUNT(E4:E34)/10*100</f>
        <v>100</v>
      </c>
      <c r="F40" s="10">
        <v>55</v>
      </c>
      <c r="G40" s="10">
        <f t="shared" si="1"/>
        <v>110.00000000000001</v>
      </c>
      <c r="H40" s="10">
        <f>COUNT(H4:H34)/10*100</f>
        <v>100</v>
      </c>
      <c r="I40" s="10">
        <f>COUNT(I4:I34)/10*100</f>
        <v>90</v>
      </c>
      <c r="J40" s="10">
        <v>109</v>
      </c>
      <c r="K40" s="10">
        <v>109</v>
      </c>
      <c r="L40" s="10">
        <f>COUNT(L4:L34)/10*100</f>
        <v>80</v>
      </c>
      <c r="M40" s="10">
        <f>COUNT(M4:M34)/10*100</f>
        <v>90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C39" sqref="C39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23</v>
      </c>
    </row>
    <row r="2" spans="1:13" x14ac:dyDescent="0.2">
      <c r="E2" s="1" t="s">
        <v>0</v>
      </c>
    </row>
    <row r="3" spans="1:13" x14ac:dyDescent="0.2">
      <c r="B3" s="2">
        <v>42736</v>
      </c>
      <c r="C3" s="2">
        <v>42775</v>
      </c>
      <c r="D3" s="2">
        <v>42795</v>
      </c>
      <c r="E3" s="2">
        <v>42826</v>
      </c>
      <c r="F3" s="2">
        <v>42856</v>
      </c>
      <c r="G3" s="2">
        <v>42887</v>
      </c>
      <c r="H3" s="2">
        <v>42917</v>
      </c>
      <c r="I3" s="2">
        <v>42948</v>
      </c>
      <c r="J3" s="2">
        <v>42979</v>
      </c>
      <c r="K3" s="2">
        <v>43009</v>
      </c>
      <c r="L3" s="2">
        <v>43040</v>
      </c>
      <c r="M3" s="2">
        <v>43070</v>
      </c>
    </row>
    <row r="4" spans="1:13" x14ac:dyDescent="0.2">
      <c r="A4" s="1">
        <v>1</v>
      </c>
      <c r="B4" s="3">
        <v>4.5</v>
      </c>
      <c r="C4" s="3">
        <v>8.1</v>
      </c>
      <c r="D4" s="3">
        <v>12.5</v>
      </c>
      <c r="E4" s="3">
        <v>7.9</v>
      </c>
      <c r="F4" s="3">
        <v>5.3</v>
      </c>
      <c r="G4" s="3">
        <v>7.6</v>
      </c>
      <c r="H4" s="3">
        <v>30.2</v>
      </c>
      <c r="I4" s="3">
        <v>10</v>
      </c>
      <c r="J4" s="3">
        <v>9.3000000000000007</v>
      </c>
      <c r="K4" s="3">
        <v>12</v>
      </c>
      <c r="L4" s="3">
        <v>6</v>
      </c>
      <c r="M4" s="3">
        <v>19.399999999999999</v>
      </c>
    </row>
    <row r="5" spans="1:13" x14ac:dyDescent="0.2">
      <c r="A5" s="1">
        <v>2</v>
      </c>
      <c r="B5" s="3">
        <v>5</v>
      </c>
      <c r="C5" s="3">
        <v>8.4</v>
      </c>
      <c r="D5" s="3">
        <v>3</v>
      </c>
      <c r="E5" s="3">
        <v>9.5</v>
      </c>
      <c r="F5" s="3">
        <v>9.1</v>
      </c>
      <c r="G5" s="3">
        <v>7.3</v>
      </c>
      <c r="H5" s="3">
        <v>27.4</v>
      </c>
      <c r="I5" s="3">
        <v>12.2</v>
      </c>
      <c r="J5" s="3">
        <v>10</v>
      </c>
      <c r="K5" s="3">
        <v>6.2</v>
      </c>
      <c r="L5" s="3">
        <v>6.9</v>
      </c>
      <c r="M5" s="3">
        <v>18.8</v>
      </c>
    </row>
    <row r="6" spans="1:13" x14ac:dyDescent="0.2">
      <c r="A6" s="1">
        <v>3</v>
      </c>
      <c r="B6" s="3">
        <v>4.5</v>
      </c>
      <c r="C6" s="3">
        <v>5.5</v>
      </c>
      <c r="D6" s="3">
        <v>6.4</v>
      </c>
      <c r="E6" s="3">
        <v>6.6</v>
      </c>
      <c r="F6" s="3">
        <v>5.9</v>
      </c>
      <c r="G6" s="3">
        <v>10</v>
      </c>
      <c r="H6" s="3">
        <v>8.6999999999999993</v>
      </c>
      <c r="I6" s="3">
        <v>10.9</v>
      </c>
      <c r="J6" s="3">
        <v>12.5</v>
      </c>
      <c r="K6" s="3">
        <v>6.7</v>
      </c>
      <c r="L6" s="3">
        <v>8.8000000000000007</v>
      </c>
      <c r="M6" s="3">
        <v>17.2</v>
      </c>
    </row>
    <row r="7" spans="1:13" x14ac:dyDescent="0.2">
      <c r="A7" s="1">
        <v>4</v>
      </c>
      <c r="B7" s="3">
        <v>5.9</v>
      </c>
      <c r="C7" s="3">
        <v>8.1</v>
      </c>
      <c r="D7" s="3">
        <v>10.1</v>
      </c>
      <c r="E7" s="3">
        <v>10.1</v>
      </c>
      <c r="F7" s="3">
        <v>3</v>
      </c>
      <c r="G7" s="3">
        <v>9.6999999999999993</v>
      </c>
      <c r="H7" s="3">
        <v>5.7</v>
      </c>
      <c r="I7" s="3">
        <v>7.2</v>
      </c>
      <c r="J7" s="3">
        <v>13.7</v>
      </c>
      <c r="K7" s="3">
        <v>7.4</v>
      </c>
      <c r="L7" s="3">
        <v>7.8</v>
      </c>
      <c r="M7" s="3">
        <v>13.1</v>
      </c>
    </row>
    <row r="8" spans="1:13" x14ac:dyDescent="0.2">
      <c r="A8" s="1">
        <v>5</v>
      </c>
      <c r="B8" s="3">
        <v>8.5</v>
      </c>
      <c r="C8" s="3">
        <v>8.4</v>
      </c>
      <c r="D8" s="3">
        <v>8.6999999999999993</v>
      </c>
      <c r="E8" s="3">
        <v>9.6999999999999993</v>
      </c>
      <c r="F8" s="3"/>
      <c r="G8" s="3">
        <v>6.1</v>
      </c>
      <c r="H8" s="3">
        <v>7.5</v>
      </c>
      <c r="I8" s="3">
        <v>8.8000000000000007</v>
      </c>
      <c r="J8" s="3">
        <v>8.3000000000000007</v>
      </c>
      <c r="K8" s="3">
        <v>9.1</v>
      </c>
      <c r="L8" s="3">
        <v>6.4</v>
      </c>
      <c r="M8" s="3">
        <v>6.5</v>
      </c>
    </row>
    <row r="9" spans="1:13" x14ac:dyDescent="0.2">
      <c r="A9" s="1">
        <v>6</v>
      </c>
      <c r="B9" s="3">
        <v>3.7</v>
      </c>
      <c r="C9" s="3">
        <v>9.8000000000000007</v>
      </c>
      <c r="D9" s="3">
        <v>9.6999999999999993</v>
      </c>
      <c r="E9" s="3">
        <v>5</v>
      </c>
      <c r="F9" s="3">
        <v>7</v>
      </c>
      <c r="G9" s="3">
        <v>5.0999999999999996</v>
      </c>
      <c r="H9" s="3">
        <v>7</v>
      </c>
      <c r="I9" s="3">
        <v>11.5</v>
      </c>
      <c r="J9" s="3">
        <v>8.6</v>
      </c>
      <c r="K9" s="3">
        <v>7.4</v>
      </c>
      <c r="L9" s="3">
        <v>8</v>
      </c>
      <c r="M9" s="3">
        <v>2.9</v>
      </c>
    </row>
    <row r="10" spans="1:13" x14ac:dyDescent="0.2">
      <c r="A10" s="1">
        <v>7</v>
      </c>
      <c r="B10" s="3">
        <v>3.7</v>
      </c>
      <c r="C10" s="3">
        <v>9.5</v>
      </c>
      <c r="D10" s="3">
        <v>7.3</v>
      </c>
      <c r="E10" s="3">
        <v>7.1</v>
      </c>
      <c r="F10" s="3">
        <v>9.1999999999999993</v>
      </c>
      <c r="G10" s="3">
        <v>5.9</v>
      </c>
      <c r="H10" s="3">
        <v>6.6</v>
      </c>
      <c r="I10" s="3">
        <v>10.7</v>
      </c>
      <c r="J10" s="3">
        <v>8.9</v>
      </c>
      <c r="K10" s="3">
        <v>5.7</v>
      </c>
      <c r="L10" s="3">
        <v>9.6999999999999993</v>
      </c>
      <c r="M10" s="3">
        <v>4.5</v>
      </c>
    </row>
    <row r="11" spans="1:13" x14ac:dyDescent="0.2">
      <c r="A11" s="1">
        <v>8</v>
      </c>
      <c r="B11" s="3">
        <v>5.5</v>
      </c>
      <c r="C11" s="3">
        <v>13.4</v>
      </c>
      <c r="D11" s="3">
        <v>4.2</v>
      </c>
      <c r="E11" s="3">
        <v>14.9</v>
      </c>
      <c r="F11" s="3">
        <v>12.2</v>
      </c>
      <c r="G11" s="3">
        <v>7</v>
      </c>
      <c r="H11" s="3">
        <v>7.5</v>
      </c>
      <c r="I11" s="3">
        <v>8.6</v>
      </c>
      <c r="J11" s="3">
        <v>8.4</v>
      </c>
      <c r="K11" s="3">
        <v>5.4</v>
      </c>
      <c r="L11" s="3">
        <v>7.7</v>
      </c>
      <c r="M11" s="3">
        <v>4.3</v>
      </c>
    </row>
    <row r="12" spans="1:13" x14ac:dyDescent="0.2">
      <c r="A12" s="1">
        <v>9</v>
      </c>
      <c r="B12" s="3">
        <v>7.7</v>
      </c>
      <c r="C12" s="3">
        <v>7.4</v>
      </c>
      <c r="D12" s="3">
        <v>6</v>
      </c>
      <c r="E12" s="3">
        <v>10.4</v>
      </c>
      <c r="F12" s="3">
        <v>9.9</v>
      </c>
      <c r="G12" s="3">
        <v>10.7</v>
      </c>
      <c r="H12" s="3">
        <v>9</v>
      </c>
      <c r="I12" s="3">
        <v>8.1999999999999993</v>
      </c>
      <c r="J12" s="3">
        <v>10.7</v>
      </c>
      <c r="K12" s="3">
        <v>8.6999999999999993</v>
      </c>
      <c r="L12" s="3">
        <v>5.0999999999999996</v>
      </c>
      <c r="M12" s="3">
        <v>5.2</v>
      </c>
    </row>
    <row r="13" spans="1:13" x14ac:dyDescent="0.2">
      <c r="A13" s="1">
        <v>10</v>
      </c>
      <c r="B13" s="3">
        <v>5.5</v>
      </c>
      <c r="C13" s="3">
        <v>8.1999999999999993</v>
      </c>
      <c r="D13" s="3">
        <v>10</v>
      </c>
      <c r="E13" s="3">
        <v>15</v>
      </c>
      <c r="F13" s="3">
        <v>10.8</v>
      </c>
      <c r="G13" s="3">
        <v>8.1</v>
      </c>
      <c r="H13" s="3">
        <v>7.8</v>
      </c>
      <c r="I13" s="3">
        <v>6.3</v>
      </c>
      <c r="J13" s="3">
        <v>9.8000000000000007</v>
      </c>
      <c r="K13" s="3">
        <v>8.8000000000000007</v>
      </c>
      <c r="L13" s="3">
        <v>6.1</v>
      </c>
      <c r="M13" s="3">
        <v>10.5</v>
      </c>
    </row>
    <row r="14" spans="1:13" x14ac:dyDescent="0.2">
      <c r="A14" s="1">
        <v>11</v>
      </c>
      <c r="B14" s="3">
        <v>5.7</v>
      </c>
      <c r="C14" s="3">
        <v>9.5</v>
      </c>
      <c r="D14" s="3">
        <v>10.3</v>
      </c>
      <c r="E14" s="3">
        <v>17.7</v>
      </c>
      <c r="F14" s="3">
        <v>12</v>
      </c>
      <c r="G14" s="3">
        <v>6.5</v>
      </c>
      <c r="H14" s="3">
        <v>8.5</v>
      </c>
      <c r="I14" s="3">
        <v>6.2</v>
      </c>
      <c r="J14" s="3">
        <v>9.1999999999999993</v>
      </c>
      <c r="K14" s="3">
        <v>11.3</v>
      </c>
      <c r="L14" s="3">
        <v>8.1999999999999993</v>
      </c>
      <c r="M14" s="3">
        <v>8.6999999999999993</v>
      </c>
    </row>
    <row r="15" spans="1:13" x14ac:dyDescent="0.2">
      <c r="A15" s="1">
        <v>12</v>
      </c>
      <c r="B15" s="3">
        <v>6.5</v>
      </c>
      <c r="C15" s="3">
        <v>11.4</v>
      </c>
      <c r="D15" s="3">
        <v>3</v>
      </c>
      <c r="E15" s="3">
        <v>16</v>
      </c>
      <c r="F15" s="3">
        <v>9.5</v>
      </c>
      <c r="G15" s="3">
        <v>5.9</v>
      </c>
      <c r="H15" s="3">
        <v>8.5</v>
      </c>
      <c r="I15" s="3">
        <v>6.8</v>
      </c>
      <c r="J15" s="3">
        <v>9.6999999999999993</v>
      </c>
      <c r="K15" s="3">
        <v>11.6</v>
      </c>
      <c r="L15" s="3">
        <v>9.6999999999999993</v>
      </c>
      <c r="M15" s="3">
        <v>6.7</v>
      </c>
    </row>
    <row r="16" spans="1:13" x14ac:dyDescent="0.2">
      <c r="A16" s="1">
        <v>13</v>
      </c>
      <c r="B16" s="3">
        <v>6.5</v>
      </c>
      <c r="C16" s="3">
        <v>14.2</v>
      </c>
      <c r="D16" s="3">
        <v>6.4</v>
      </c>
      <c r="E16" s="3">
        <v>19.2</v>
      </c>
      <c r="F16" s="3">
        <v>5.7</v>
      </c>
      <c r="G16" s="3">
        <v>7.9</v>
      </c>
      <c r="H16" s="3">
        <v>6.2</v>
      </c>
      <c r="I16" s="3">
        <v>5.4</v>
      </c>
      <c r="J16" s="3">
        <v>13.7</v>
      </c>
      <c r="K16" s="3">
        <v>11.8</v>
      </c>
      <c r="L16" s="3">
        <v>10.9</v>
      </c>
      <c r="M16" s="3">
        <v>10.9</v>
      </c>
    </row>
    <row r="17" spans="1:13" x14ac:dyDescent="0.2">
      <c r="A17" s="1">
        <v>14</v>
      </c>
      <c r="B17" s="3">
        <v>8.6999999999999993</v>
      </c>
      <c r="C17" s="3">
        <v>10.9</v>
      </c>
      <c r="D17" s="3">
        <v>5.4</v>
      </c>
      <c r="E17" s="3">
        <v>17.399999999999999</v>
      </c>
      <c r="F17" s="3">
        <v>8.5</v>
      </c>
      <c r="G17" s="3">
        <v>8.6999999999999993</v>
      </c>
      <c r="H17" s="3">
        <v>6.8</v>
      </c>
      <c r="I17" s="3">
        <v>6.3</v>
      </c>
      <c r="J17" s="3">
        <v>17.399999999999999</v>
      </c>
      <c r="K17" s="3">
        <v>10.199999999999999</v>
      </c>
      <c r="L17" s="3">
        <v>12.1</v>
      </c>
      <c r="M17" s="3">
        <v>15</v>
      </c>
    </row>
    <row r="18" spans="1:13" x14ac:dyDescent="0.2">
      <c r="A18" s="1">
        <v>15</v>
      </c>
      <c r="B18" s="3">
        <v>7.6</v>
      </c>
      <c r="C18" s="3">
        <v>5.0999999999999996</v>
      </c>
      <c r="D18" s="3">
        <v>8.1999999999999993</v>
      </c>
      <c r="E18" s="3">
        <v>10.4</v>
      </c>
      <c r="F18" s="3">
        <v>11.1</v>
      </c>
      <c r="G18" s="3">
        <v>8.1999999999999993</v>
      </c>
      <c r="H18" s="3">
        <v>9.4</v>
      </c>
      <c r="I18" s="3">
        <v>5.5</v>
      </c>
      <c r="J18" s="3">
        <v>9.9</v>
      </c>
      <c r="K18" s="3">
        <v>7.4</v>
      </c>
      <c r="L18" s="3">
        <v>14.7</v>
      </c>
      <c r="M18" s="3">
        <v>7.6</v>
      </c>
    </row>
    <row r="19" spans="1:13" x14ac:dyDescent="0.2">
      <c r="A19" s="1">
        <v>16</v>
      </c>
      <c r="B19" s="3">
        <v>5.9</v>
      </c>
      <c r="C19" s="3">
        <v>7.7</v>
      </c>
      <c r="D19" s="3">
        <v>12.2</v>
      </c>
      <c r="E19" s="3">
        <v>9.4</v>
      </c>
      <c r="F19" s="3">
        <v>12.1</v>
      </c>
      <c r="G19" s="3">
        <v>8.5</v>
      </c>
      <c r="H19" s="3">
        <v>6.4</v>
      </c>
      <c r="I19" s="3">
        <v>7.2</v>
      </c>
      <c r="J19" s="3">
        <v>5.6</v>
      </c>
      <c r="K19" s="3">
        <v>3.9</v>
      </c>
      <c r="L19" s="3">
        <v>16.3</v>
      </c>
      <c r="M19" s="3">
        <v>6.9</v>
      </c>
    </row>
    <row r="20" spans="1:13" x14ac:dyDescent="0.2">
      <c r="A20" s="1">
        <v>17</v>
      </c>
      <c r="B20" s="3">
        <v>7.6</v>
      </c>
      <c r="C20" s="3">
        <v>11.6</v>
      </c>
      <c r="D20" s="3">
        <v>9.1</v>
      </c>
      <c r="E20" s="3">
        <v>10.8</v>
      </c>
      <c r="F20" s="3">
        <v>11.2</v>
      </c>
      <c r="G20" s="3">
        <v>7.8</v>
      </c>
      <c r="H20" s="3">
        <v>6</v>
      </c>
      <c r="I20" s="3">
        <v>14.9</v>
      </c>
      <c r="J20" s="3">
        <v>6.7</v>
      </c>
      <c r="K20" s="3">
        <v>5.7</v>
      </c>
      <c r="L20" s="3">
        <v>14.8</v>
      </c>
      <c r="M20" s="3">
        <v>6.2</v>
      </c>
    </row>
    <row r="21" spans="1:13" x14ac:dyDescent="0.2">
      <c r="A21" s="1">
        <v>18</v>
      </c>
      <c r="B21" s="3">
        <v>8.9</v>
      </c>
      <c r="C21" s="3">
        <v>11.5</v>
      </c>
      <c r="D21" s="3">
        <v>7.7</v>
      </c>
      <c r="E21" s="3">
        <v>14.8</v>
      </c>
      <c r="F21" s="3">
        <v>9.5</v>
      </c>
      <c r="G21" s="3">
        <v>5.6</v>
      </c>
      <c r="H21" s="3">
        <v>8</v>
      </c>
      <c r="I21" s="3">
        <v>11.3</v>
      </c>
      <c r="J21" s="3">
        <v>10</v>
      </c>
      <c r="K21" s="3">
        <v>9.3000000000000007</v>
      </c>
      <c r="L21" s="3">
        <v>7.5</v>
      </c>
      <c r="M21" s="3">
        <v>5.7</v>
      </c>
    </row>
    <row r="22" spans="1:13" x14ac:dyDescent="0.2">
      <c r="A22" s="1">
        <v>19</v>
      </c>
      <c r="B22" s="3">
        <v>3.9</v>
      </c>
      <c r="C22" s="3">
        <v>9</v>
      </c>
      <c r="D22" s="3">
        <v>9.6999999999999993</v>
      </c>
      <c r="E22" s="3">
        <v>10.9</v>
      </c>
      <c r="F22" s="3">
        <v>10.7</v>
      </c>
      <c r="G22" s="3">
        <v>7.4</v>
      </c>
      <c r="H22" s="3">
        <v>10</v>
      </c>
      <c r="I22" s="3">
        <v>8</v>
      </c>
      <c r="J22" s="3">
        <v>9.8000000000000007</v>
      </c>
      <c r="K22" s="3">
        <v>10.5</v>
      </c>
      <c r="L22" s="3">
        <v>3.1</v>
      </c>
      <c r="M22" s="3">
        <v>8.9</v>
      </c>
    </row>
    <row r="23" spans="1:13" x14ac:dyDescent="0.2">
      <c r="A23" s="1">
        <v>20</v>
      </c>
      <c r="B23" s="3">
        <v>6.5</v>
      </c>
      <c r="C23" s="3">
        <v>7</v>
      </c>
      <c r="D23" s="3">
        <v>6.3</v>
      </c>
      <c r="E23" s="3">
        <v>10.7</v>
      </c>
      <c r="F23" s="3">
        <v>9.1</v>
      </c>
      <c r="G23" s="3">
        <v>4.3</v>
      </c>
      <c r="H23" s="3">
        <v>10.4</v>
      </c>
      <c r="I23" s="3">
        <v>10.8</v>
      </c>
      <c r="J23" s="3">
        <v>12.7</v>
      </c>
      <c r="K23" s="3">
        <v>9.9</v>
      </c>
      <c r="L23" s="3">
        <v>9.5</v>
      </c>
      <c r="M23" s="3">
        <v>6.9</v>
      </c>
    </row>
    <row r="24" spans="1:13" x14ac:dyDescent="0.2">
      <c r="A24" s="1">
        <v>21</v>
      </c>
      <c r="B24" s="3">
        <v>9.5</v>
      </c>
      <c r="C24" s="3">
        <v>3</v>
      </c>
      <c r="D24" s="3">
        <v>7</v>
      </c>
      <c r="E24" s="3">
        <v>9.6999999999999993</v>
      </c>
      <c r="F24" s="3">
        <v>5.5</v>
      </c>
      <c r="G24" s="3">
        <v>3.4</v>
      </c>
      <c r="H24" s="3">
        <v>12.9</v>
      </c>
      <c r="I24" s="3">
        <v>12.3</v>
      </c>
      <c r="J24" s="3">
        <v>11.6</v>
      </c>
      <c r="K24" s="3">
        <v>7.2</v>
      </c>
      <c r="L24" s="3">
        <v>12.9</v>
      </c>
      <c r="M24" s="3">
        <v>13.1</v>
      </c>
    </row>
    <row r="25" spans="1:13" x14ac:dyDescent="0.2">
      <c r="A25" s="1">
        <v>22</v>
      </c>
      <c r="B25" s="3">
        <v>6.2</v>
      </c>
      <c r="C25" s="3">
        <v>5.8</v>
      </c>
      <c r="D25" s="3">
        <v>11.4</v>
      </c>
      <c r="E25" s="3">
        <v>7.1</v>
      </c>
      <c r="F25" s="3">
        <v>6.4</v>
      </c>
      <c r="G25" s="3">
        <v>6.8</v>
      </c>
      <c r="H25" s="3">
        <v>9</v>
      </c>
      <c r="I25" s="3">
        <v>9.6</v>
      </c>
      <c r="J25" s="3">
        <v>12.2</v>
      </c>
      <c r="K25" s="3">
        <v>5.0999999999999996</v>
      </c>
      <c r="L25" s="3">
        <v>9.8000000000000007</v>
      </c>
      <c r="M25" s="3">
        <v>7.4</v>
      </c>
    </row>
    <row r="26" spans="1:13" x14ac:dyDescent="0.2">
      <c r="A26" s="1">
        <v>23</v>
      </c>
      <c r="B26" s="3">
        <v>5.8</v>
      </c>
      <c r="C26" s="3">
        <v>7.5</v>
      </c>
      <c r="D26" s="3">
        <v>20</v>
      </c>
      <c r="E26" s="3">
        <v>5.9</v>
      </c>
      <c r="F26" s="3"/>
      <c r="G26" s="3"/>
      <c r="H26" s="3">
        <v>4.4000000000000004</v>
      </c>
      <c r="I26" s="3">
        <v>11.2</v>
      </c>
      <c r="J26" s="3">
        <v>13.5</v>
      </c>
      <c r="K26" s="3">
        <v>6.2</v>
      </c>
      <c r="L26" s="3">
        <v>6.8</v>
      </c>
      <c r="M26" s="3"/>
    </row>
    <row r="27" spans="1:13" x14ac:dyDescent="0.2">
      <c r="A27" s="1">
        <v>24</v>
      </c>
      <c r="B27" s="3">
        <v>8.1999999999999993</v>
      </c>
      <c r="C27" s="3">
        <v>6.5</v>
      </c>
      <c r="D27" s="3">
        <v>18.5</v>
      </c>
      <c r="E27" s="3">
        <v>5.8</v>
      </c>
      <c r="F27" s="3"/>
      <c r="G27" s="3">
        <v>8.1999999999999993</v>
      </c>
      <c r="H27" s="3">
        <v>13.7</v>
      </c>
      <c r="I27" s="3">
        <v>9.8000000000000007</v>
      </c>
      <c r="J27" s="3">
        <v>9.5</v>
      </c>
      <c r="K27" s="3">
        <v>6.5</v>
      </c>
      <c r="L27" s="3">
        <v>8.1999999999999993</v>
      </c>
      <c r="M27" s="3">
        <v>5.4</v>
      </c>
    </row>
    <row r="28" spans="1:13" x14ac:dyDescent="0.2">
      <c r="A28" s="1">
        <v>25</v>
      </c>
      <c r="B28" s="3">
        <v>9.1</v>
      </c>
      <c r="C28" s="3">
        <v>9.1999999999999993</v>
      </c>
      <c r="D28" s="3">
        <v>6.4</v>
      </c>
      <c r="E28" s="3">
        <v>7.9</v>
      </c>
      <c r="F28" s="3">
        <v>7.1</v>
      </c>
      <c r="G28" s="3">
        <v>7</v>
      </c>
      <c r="H28" s="3">
        <v>22</v>
      </c>
      <c r="I28" s="3">
        <v>13.7</v>
      </c>
      <c r="J28" s="3">
        <v>9.6</v>
      </c>
      <c r="K28" s="3">
        <v>5.6</v>
      </c>
      <c r="L28" s="3">
        <v>14.6</v>
      </c>
      <c r="M28" s="3">
        <v>4.9000000000000004</v>
      </c>
    </row>
    <row r="29" spans="1:13" x14ac:dyDescent="0.2">
      <c r="A29" s="1">
        <v>26</v>
      </c>
      <c r="B29" s="3">
        <v>4.2</v>
      </c>
      <c r="C29" s="3">
        <v>8.9</v>
      </c>
      <c r="D29" s="3">
        <v>14.1</v>
      </c>
      <c r="E29" s="3">
        <v>13.5</v>
      </c>
      <c r="F29" s="3">
        <v>9</v>
      </c>
      <c r="G29" s="3">
        <v>9</v>
      </c>
      <c r="H29" s="3"/>
      <c r="I29" s="3">
        <v>13.5</v>
      </c>
      <c r="J29" s="3">
        <v>8.5</v>
      </c>
      <c r="K29" s="3">
        <v>11.4</v>
      </c>
      <c r="L29" s="3">
        <v>10.1</v>
      </c>
      <c r="M29" s="3">
        <v>6.8</v>
      </c>
    </row>
    <row r="30" spans="1:13" x14ac:dyDescent="0.2">
      <c r="A30" s="1">
        <v>27</v>
      </c>
      <c r="B30" s="3">
        <v>4</v>
      </c>
      <c r="C30" s="3">
        <v>9.4</v>
      </c>
      <c r="D30" s="3">
        <v>9.6999999999999993</v>
      </c>
      <c r="E30" s="3">
        <v>8.5</v>
      </c>
      <c r="F30" s="3">
        <v>14</v>
      </c>
      <c r="G30" s="3">
        <v>12.2</v>
      </c>
      <c r="H30" s="3">
        <v>15.8</v>
      </c>
      <c r="I30" s="3">
        <v>10.6</v>
      </c>
      <c r="J30" s="3">
        <v>8.6999999999999993</v>
      </c>
      <c r="K30" s="3">
        <v>8.6999999999999993</v>
      </c>
      <c r="L30" s="3">
        <v>7.9</v>
      </c>
      <c r="M30" s="3">
        <v>4</v>
      </c>
    </row>
    <row r="31" spans="1:13" x14ac:dyDescent="0.2">
      <c r="A31" s="1">
        <v>28</v>
      </c>
      <c r="B31" s="3">
        <v>6.3</v>
      </c>
      <c r="C31" s="3">
        <v>10.199999999999999</v>
      </c>
      <c r="D31" s="3">
        <v>12.2</v>
      </c>
      <c r="E31" s="3">
        <v>22.6</v>
      </c>
      <c r="F31" s="3"/>
      <c r="G31" s="3">
        <v>11</v>
      </c>
      <c r="H31" s="3">
        <v>13.2</v>
      </c>
      <c r="I31" s="3">
        <v>10.1</v>
      </c>
      <c r="J31" s="3">
        <v>11.9</v>
      </c>
      <c r="K31" s="3">
        <v>4.8</v>
      </c>
      <c r="L31" s="3">
        <v>9.5</v>
      </c>
      <c r="M31" s="3">
        <v>5.2</v>
      </c>
    </row>
    <row r="32" spans="1:13" x14ac:dyDescent="0.2">
      <c r="A32" s="1">
        <v>29</v>
      </c>
      <c r="B32" s="3">
        <v>6.1</v>
      </c>
      <c r="C32" s="3"/>
      <c r="D32" s="3">
        <v>9.9</v>
      </c>
      <c r="E32" s="3">
        <v>16.399999999999999</v>
      </c>
      <c r="F32" s="3">
        <v>8</v>
      </c>
      <c r="G32" s="3">
        <v>6.5</v>
      </c>
      <c r="H32" s="3">
        <v>8.6</v>
      </c>
      <c r="I32" s="3">
        <v>9.5</v>
      </c>
      <c r="J32" s="3">
        <v>11.3</v>
      </c>
      <c r="K32" s="3">
        <v>6.8</v>
      </c>
      <c r="L32" s="3">
        <v>14.4</v>
      </c>
      <c r="M32" s="3">
        <v>8.3000000000000007</v>
      </c>
    </row>
    <row r="33" spans="1:13" x14ac:dyDescent="0.2">
      <c r="A33" s="1">
        <v>30</v>
      </c>
      <c r="B33" s="3">
        <v>11.9</v>
      </c>
      <c r="C33" s="3"/>
      <c r="D33" s="3">
        <v>7</v>
      </c>
      <c r="E33" s="3">
        <v>7.5</v>
      </c>
      <c r="F33" s="3">
        <v>13.4</v>
      </c>
      <c r="G33" s="3">
        <v>22.7</v>
      </c>
      <c r="H33" s="3">
        <v>10.1</v>
      </c>
      <c r="I33" s="3">
        <v>4.5</v>
      </c>
      <c r="J33" s="3">
        <v>11.6</v>
      </c>
      <c r="K33" s="3">
        <v>8</v>
      </c>
      <c r="L33" s="3">
        <v>15.2</v>
      </c>
      <c r="M33" s="3">
        <v>14.2</v>
      </c>
    </row>
    <row r="34" spans="1:13" x14ac:dyDescent="0.2">
      <c r="A34" s="1">
        <v>31</v>
      </c>
      <c r="B34" s="3">
        <v>13.9</v>
      </c>
      <c r="C34" s="3"/>
      <c r="D34" s="3">
        <v>9.5</v>
      </c>
      <c r="E34" s="3"/>
      <c r="F34" s="3">
        <v>10.9</v>
      </c>
      <c r="G34" s="3"/>
      <c r="H34" s="3">
        <v>9.6</v>
      </c>
      <c r="I34" s="3">
        <v>10.4</v>
      </c>
      <c r="J34" s="3"/>
      <c r="K34" s="3">
        <v>9.9</v>
      </c>
      <c r="L34" s="3"/>
      <c r="M34" s="3">
        <v>5</v>
      </c>
    </row>
    <row r="35" spans="1:13" x14ac:dyDescent="0.2">
      <c r="A35" s="1" t="s">
        <v>1</v>
      </c>
      <c r="B35" s="1">
        <f>MAX(B4:B34)</f>
        <v>13.9</v>
      </c>
      <c r="C35" s="1">
        <f t="shared" ref="C35:M35" si="0">MAX(C4:C34)</f>
        <v>14.2</v>
      </c>
      <c r="D35" s="1">
        <f t="shared" si="0"/>
        <v>20</v>
      </c>
      <c r="E35" s="1">
        <f t="shared" si="0"/>
        <v>22.6</v>
      </c>
      <c r="F35" s="1">
        <f t="shared" si="0"/>
        <v>14</v>
      </c>
      <c r="G35" s="1">
        <f t="shared" si="0"/>
        <v>22.7</v>
      </c>
      <c r="H35" s="1">
        <f t="shared" si="0"/>
        <v>30.2</v>
      </c>
      <c r="I35" s="1">
        <f t="shared" si="0"/>
        <v>14.9</v>
      </c>
      <c r="J35" s="1">
        <f t="shared" si="0"/>
        <v>17.399999999999999</v>
      </c>
      <c r="K35" s="1">
        <f t="shared" si="0"/>
        <v>12</v>
      </c>
      <c r="L35" s="1">
        <f t="shared" si="0"/>
        <v>16.3</v>
      </c>
      <c r="M35" s="1">
        <f t="shared" si="0"/>
        <v>19.399999999999999</v>
      </c>
    </row>
    <row r="37" spans="1:13" x14ac:dyDescent="0.2">
      <c r="A37" s="1" t="s">
        <v>2</v>
      </c>
      <c r="B37" s="1">
        <f>MAX(B4:M34)</f>
        <v>30.2</v>
      </c>
      <c r="D37" s="1" t="s">
        <v>3</v>
      </c>
      <c r="E37" s="9">
        <f>AVERAGE(B4:M34)</f>
        <v>9.146648044692741</v>
      </c>
      <c r="G37" s="1" t="s">
        <v>4</v>
      </c>
      <c r="H37" s="1">
        <v>3.7</v>
      </c>
      <c r="J37" s="1" t="s">
        <v>35</v>
      </c>
      <c r="K37" s="1">
        <f>COUNT(B4:M34)</f>
        <v>358</v>
      </c>
      <c r="L37" s="1" t="s">
        <v>37</v>
      </c>
      <c r="M37" s="1">
        <v>98</v>
      </c>
    </row>
    <row r="38" spans="1:13" x14ac:dyDescent="0.2">
      <c r="B38" s="1">
        <f>COUNT(B4:D34)</f>
        <v>90</v>
      </c>
      <c r="C38" s="1" t="s">
        <v>6</v>
      </c>
      <c r="D38" s="1">
        <f xml:space="preserve"> COUNT(B4:D34)/90*100</f>
        <v>100</v>
      </c>
      <c r="E38" s="1">
        <f>COUNT(E4:G34)</f>
        <v>86</v>
      </c>
      <c r="F38" s="1" t="s">
        <v>7</v>
      </c>
      <c r="G38" s="1">
        <v>95</v>
      </c>
      <c r="H38" s="1">
        <f>COUNT(H4:J34)</f>
        <v>91</v>
      </c>
      <c r="I38" s="1" t="s">
        <v>8</v>
      </c>
      <c r="J38" s="1">
        <v>99</v>
      </c>
      <c r="K38" s="1">
        <f>COUNT(K4:M34)</f>
        <v>91</v>
      </c>
      <c r="L38" s="1" t="s">
        <v>9</v>
      </c>
      <c r="M38" s="1">
        <v>99</v>
      </c>
    </row>
    <row r="39" spans="1:13" x14ac:dyDescent="0.2">
      <c r="A39" s="1" t="s">
        <v>10</v>
      </c>
      <c r="C39" s="4">
        <f>PERCENTILE(B4:M34,0.98)</f>
        <v>19.144000000000005</v>
      </c>
    </row>
    <row r="40" spans="1:13" x14ac:dyDescent="0.2">
      <c r="A40" s="1" t="s">
        <v>11</v>
      </c>
      <c r="B40" s="10">
        <f>COUNT(B4:B34)/31*100</f>
        <v>100</v>
      </c>
      <c r="C40" s="10">
        <v>97</v>
      </c>
      <c r="D40" s="10">
        <f>COUNT(D4:D34)/31*100</f>
        <v>100</v>
      </c>
      <c r="E40" s="10">
        <f>COUNT(E4:E34)/30*100</f>
        <v>100</v>
      </c>
      <c r="F40" s="10">
        <v>87</v>
      </c>
      <c r="G40" s="10">
        <v>97</v>
      </c>
      <c r="H40" s="10">
        <v>97</v>
      </c>
      <c r="I40" s="10">
        <f>COUNT(I4:I34)/31*100</f>
        <v>100</v>
      </c>
      <c r="J40" s="10">
        <f>COUNT(J4:J34)/30*100</f>
        <v>100</v>
      </c>
      <c r="K40" s="10">
        <f>COUNT(K4:K34)/31*100</f>
        <v>100</v>
      </c>
      <c r="L40" s="10">
        <f>COUNT(L4:L34)/30*100</f>
        <v>100</v>
      </c>
      <c r="M40" s="10">
        <v>97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zoomScaleNormal="100"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B40" sqref="B40:M40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24</v>
      </c>
    </row>
    <row r="2" spans="1:13" x14ac:dyDescent="0.2">
      <c r="E2" s="1" t="s">
        <v>0</v>
      </c>
    </row>
    <row r="3" spans="1:13" x14ac:dyDescent="0.2">
      <c r="B3" s="2">
        <v>42736</v>
      </c>
      <c r="C3" s="2">
        <v>42775</v>
      </c>
      <c r="D3" s="2">
        <v>42795</v>
      </c>
      <c r="E3" s="2">
        <v>42826</v>
      </c>
      <c r="F3" s="2">
        <v>42856</v>
      </c>
      <c r="G3" s="2">
        <v>42887</v>
      </c>
      <c r="H3" s="2">
        <v>42917</v>
      </c>
      <c r="I3" s="2">
        <v>42948</v>
      </c>
      <c r="J3" s="2">
        <v>42979</v>
      </c>
      <c r="K3" s="2">
        <v>43009</v>
      </c>
      <c r="L3" s="2">
        <v>43040</v>
      </c>
      <c r="M3" s="2">
        <v>43070</v>
      </c>
    </row>
    <row r="4" spans="1:13" x14ac:dyDescent="0.2">
      <c r="A4" s="1">
        <v>1</v>
      </c>
      <c r="B4" s="3">
        <v>5</v>
      </c>
      <c r="C4" s="3"/>
      <c r="D4" s="3"/>
      <c r="E4" s="3">
        <v>7.8</v>
      </c>
      <c r="F4" s="3">
        <v>6.4</v>
      </c>
      <c r="G4" s="3"/>
      <c r="H4" s="3"/>
      <c r="I4" s="3"/>
      <c r="J4" s="3">
        <v>12.5</v>
      </c>
      <c r="K4" s="3">
        <v>13.6</v>
      </c>
      <c r="L4" s="3"/>
      <c r="M4" s="3"/>
    </row>
    <row r="5" spans="1:13" x14ac:dyDescent="0.2">
      <c r="A5" s="1">
        <v>2</v>
      </c>
      <c r="B5" s="3"/>
      <c r="C5" s="3"/>
      <c r="D5" s="6"/>
      <c r="E5" s="3"/>
      <c r="F5" s="3"/>
      <c r="G5" s="3"/>
      <c r="H5" s="3"/>
      <c r="I5" s="3">
        <v>12.7</v>
      </c>
      <c r="J5" s="3"/>
      <c r="K5" s="3"/>
      <c r="L5" s="3"/>
      <c r="M5" s="3"/>
    </row>
    <row r="6" spans="1:13" x14ac:dyDescent="0.2">
      <c r="A6" s="1">
        <v>3</v>
      </c>
      <c r="B6" s="3"/>
      <c r="C6" s="6"/>
      <c r="D6" s="3"/>
      <c r="E6" s="3"/>
      <c r="F6" s="3"/>
      <c r="G6" s="3">
        <v>5.9</v>
      </c>
      <c r="H6" s="3">
        <v>11.9</v>
      </c>
      <c r="I6" s="3"/>
      <c r="J6" s="3"/>
      <c r="K6" s="3"/>
      <c r="L6" s="3">
        <v>20</v>
      </c>
      <c r="M6" s="3">
        <v>21.4</v>
      </c>
    </row>
    <row r="7" spans="1:13" x14ac:dyDescent="0.2">
      <c r="A7" s="1">
        <v>4</v>
      </c>
      <c r="B7" s="3">
        <v>8.1999999999999993</v>
      </c>
      <c r="C7" s="3"/>
      <c r="D7" s="3">
        <v>10</v>
      </c>
      <c r="E7" s="3">
        <v>7.7</v>
      </c>
      <c r="F7" s="3">
        <v>2.8</v>
      </c>
      <c r="G7" s="3"/>
      <c r="H7" s="3"/>
      <c r="I7" s="3"/>
      <c r="J7" s="3">
        <v>18.8</v>
      </c>
      <c r="K7" s="3">
        <v>7.5</v>
      </c>
      <c r="L7" s="3"/>
      <c r="M7" s="3"/>
    </row>
    <row r="8" spans="1:13" x14ac:dyDescent="0.2">
      <c r="A8" s="1">
        <v>5</v>
      </c>
      <c r="B8" s="3"/>
      <c r="C8" s="3"/>
      <c r="D8" s="6"/>
      <c r="E8" s="3"/>
      <c r="F8" s="3"/>
      <c r="G8" s="3"/>
      <c r="H8" s="3"/>
      <c r="I8" s="3">
        <v>13.9</v>
      </c>
      <c r="J8" s="3"/>
      <c r="K8" s="3"/>
      <c r="L8" s="3"/>
      <c r="M8" s="3"/>
    </row>
    <row r="9" spans="1:13" x14ac:dyDescent="0.2">
      <c r="A9" s="1">
        <v>6</v>
      </c>
      <c r="B9" s="3"/>
      <c r="C9" s="3">
        <v>9</v>
      </c>
      <c r="D9" s="3"/>
      <c r="E9" s="3"/>
      <c r="F9" s="3"/>
      <c r="G9" s="3">
        <v>8.6999999999999993</v>
      </c>
      <c r="H9" s="3">
        <v>9.6999999999999993</v>
      </c>
      <c r="I9" s="3"/>
      <c r="J9" s="3"/>
      <c r="K9" s="3"/>
      <c r="L9" s="3">
        <v>10.7</v>
      </c>
      <c r="M9" s="3">
        <v>5.5</v>
      </c>
    </row>
    <row r="10" spans="1:13" x14ac:dyDescent="0.2">
      <c r="A10" s="1">
        <v>7</v>
      </c>
      <c r="B10" s="3">
        <v>7.6</v>
      </c>
      <c r="C10" s="3"/>
      <c r="D10" s="3"/>
      <c r="E10" s="3">
        <v>9.8000000000000007</v>
      </c>
      <c r="F10" s="3">
        <v>12.4</v>
      </c>
      <c r="G10" s="3"/>
      <c r="H10" s="3"/>
      <c r="I10" s="3"/>
      <c r="J10" s="3">
        <v>9.1999999999999993</v>
      </c>
      <c r="K10" s="3">
        <v>11.2</v>
      </c>
      <c r="L10" s="3"/>
      <c r="M10" s="3"/>
    </row>
    <row r="11" spans="1:13" x14ac:dyDescent="0.2">
      <c r="A11" s="1">
        <v>8</v>
      </c>
      <c r="B11" s="3"/>
      <c r="C11" s="3"/>
      <c r="D11" s="1">
        <v>7.7</v>
      </c>
      <c r="E11" s="3"/>
      <c r="F11" s="3"/>
      <c r="G11" s="3"/>
      <c r="H11" s="3"/>
      <c r="I11" s="3">
        <v>6</v>
      </c>
      <c r="J11" s="3"/>
      <c r="K11" s="3"/>
      <c r="L11" s="3"/>
      <c r="M11" s="3"/>
    </row>
    <row r="12" spans="1:13" x14ac:dyDescent="0.2">
      <c r="A12" s="1">
        <v>9</v>
      </c>
      <c r="B12" s="3"/>
      <c r="C12" s="3">
        <v>7.1</v>
      </c>
      <c r="D12" s="3"/>
      <c r="E12" s="3"/>
      <c r="F12" s="3"/>
      <c r="G12" s="3">
        <v>11.4</v>
      </c>
      <c r="H12" s="3">
        <v>10.1</v>
      </c>
      <c r="I12" s="3"/>
      <c r="J12" s="3"/>
      <c r="K12" s="3"/>
      <c r="L12" s="3">
        <v>4.2</v>
      </c>
      <c r="M12" s="3">
        <v>6.5</v>
      </c>
    </row>
    <row r="13" spans="1:13" x14ac:dyDescent="0.2">
      <c r="A13" s="1">
        <v>10</v>
      </c>
      <c r="B13" s="3">
        <v>8.1</v>
      </c>
      <c r="C13" s="3"/>
      <c r="D13" s="3"/>
      <c r="E13" s="3">
        <v>13.8</v>
      </c>
      <c r="F13" s="3">
        <v>10.7</v>
      </c>
      <c r="G13" s="3">
        <v>11.8</v>
      </c>
      <c r="H13" s="3"/>
      <c r="I13" s="3"/>
      <c r="J13" s="3">
        <v>9.4</v>
      </c>
      <c r="K13" s="3">
        <v>7.3</v>
      </c>
      <c r="L13" s="3"/>
      <c r="M13" s="3"/>
    </row>
    <row r="14" spans="1:13" x14ac:dyDescent="0.2">
      <c r="A14" s="1">
        <v>11</v>
      </c>
      <c r="B14" s="3"/>
      <c r="C14" s="3"/>
      <c r="D14" s="1">
        <v>4.3</v>
      </c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">
      <c r="A15" s="1">
        <v>12</v>
      </c>
      <c r="B15" s="3"/>
      <c r="C15" s="3">
        <v>12.1</v>
      </c>
      <c r="D15" s="3"/>
      <c r="E15" s="3"/>
      <c r="F15" s="3"/>
      <c r="G15" s="3">
        <v>7</v>
      </c>
      <c r="H15" s="3">
        <v>9.5</v>
      </c>
      <c r="I15" s="3"/>
      <c r="J15" s="3"/>
      <c r="K15" s="3"/>
      <c r="L15" s="3">
        <v>16</v>
      </c>
      <c r="M15" s="3">
        <v>8.6</v>
      </c>
    </row>
    <row r="16" spans="1:13" x14ac:dyDescent="0.2">
      <c r="A16" s="1">
        <v>13</v>
      </c>
      <c r="B16" s="3">
        <v>6.3</v>
      </c>
      <c r="C16" s="3"/>
      <c r="E16" s="3">
        <v>16.2</v>
      </c>
      <c r="F16" s="3">
        <v>6.7</v>
      </c>
      <c r="G16" s="3"/>
      <c r="H16" s="3"/>
      <c r="I16" s="3"/>
      <c r="J16" s="3">
        <v>13.4</v>
      </c>
      <c r="K16" s="3">
        <v>15.1</v>
      </c>
      <c r="L16" s="3"/>
      <c r="M16" s="3"/>
    </row>
    <row r="17" spans="1:13" x14ac:dyDescent="0.2">
      <c r="A17" s="1">
        <v>14</v>
      </c>
      <c r="B17" s="3"/>
      <c r="C17" s="3"/>
      <c r="D17" s="1">
        <v>4.7</v>
      </c>
      <c r="E17" s="3"/>
      <c r="F17" s="3"/>
      <c r="G17" s="3"/>
      <c r="H17" s="3"/>
      <c r="I17" s="3"/>
      <c r="J17" s="3">
        <v>18.5</v>
      </c>
      <c r="L17" s="3"/>
      <c r="M17" s="3"/>
    </row>
    <row r="18" spans="1:13" x14ac:dyDescent="0.2">
      <c r="A18" s="1">
        <v>15</v>
      </c>
      <c r="B18" s="3"/>
      <c r="C18" s="6"/>
      <c r="D18" s="3"/>
      <c r="E18" s="3">
        <v>13.7</v>
      </c>
      <c r="F18" s="3"/>
      <c r="G18" s="3">
        <v>9.5</v>
      </c>
      <c r="H18" s="3">
        <v>8.4</v>
      </c>
      <c r="I18" s="3"/>
      <c r="J18" s="3"/>
      <c r="L18" s="3">
        <v>28.2</v>
      </c>
      <c r="M18" s="3">
        <v>7.8</v>
      </c>
    </row>
    <row r="19" spans="1:13" x14ac:dyDescent="0.2">
      <c r="A19" s="1">
        <v>16</v>
      </c>
      <c r="B19" s="3">
        <v>7</v>
      </c>
      <c r="C19" s="3"/>
      <c r="D19" s="3"/>
      <c r="E19" s="3"/>
      <c r="F19" s="3">
        <v>11.7</v>
      </c>
      <c r="G19" s="3"/>
      <c r="H19" s="3"/>
      <c r="I19" s="3">
        <v>12.1</v>
      </c>
      <c r="J19" s="3">
        <v>14.3</v>
      </c>
      <c r="K19" s="3"/>
      <c r="L19" s="3"/>
      <c r="M19" s="3"/>
    </row>
    <row r="20" spans="1:13" x14ac:dyDescent="0.2">
      <c r="A20" s="1">
        <v>17</v>
      </c>
      <c r="B20" s="3"/>
      <c r="C20" s="3"/>
      <c r="D20" s="3">
        <v>9.6</v>
      </c>
      <c r="E20" s="3"/>
      <c r="F20" s="3"/>
      <c r="G20" s="3"/>
      <c r="H20" s="3"/>
      <c r="I20" s="3">
        <v>8</v>
      </c>
      <c r="J20" s="3"/>
      <c r="K20" s="3"/>
      <c r="L20" s="3"/>
      <c r="M20" s="3"/>
    </row>
    <row r="21" spans="1:13" x14ac:dyDescent="0.2">
      <c r="A21" s="1">
        <v>18</v>
      </c>
      <c r="B21" s="3"/>
      <c r="C21" s="3">
        <v>9.1</v>
      </c>
      <c r="D21" s="3"/>
      <c r="E21" s="3"/>
      <c r="F21" s="3"/>
      <c r="H21" s="3">
        <v>11.1</v>
      </c>
      <c r="I21" s="3">
        <v>13.9</v>
      </c>
      <c r="J21" s="3"/>
      <c r="K21" s="3"/>
      <c r="L21" s="3">
        <v>7.2</v>
      </c>
      <c r="M21" s="3">
        <v>10.3</v>
      </c>
    </row>
    <row r="22" spans="1:13" x14ac:dyDescent="0.2">
      <c r="A22" s="1">
        <v>19</v>
      </c>
      <c r="B22" s="3">
        <v>0.7</v>
      </c>
      <c r="C22" s="3"/>
      <c r="D22" s="3"/>
      <c r="E22" s="6">
        <v>9.1999999999999993</v>
      </c>
      <c r="F22" s="3"/>
      <c r="H22" s="3"/>
      <c r="I22" s="3"/>
      <c r="J22" s="3">
        <v>12.1</v>
      </c>
      <c r="K22" s="3">
        <v>30.5</v>
      </c>
      <c r="L22" s="3"/>
      <c r="M22" s="3"/>
    </row>
    <row r="23" spans="1:13" x14ac:dyDescent="0.2">
      <c r="A23" s="1">
        <v>20</v>
      </c>
      <c r="B23" s="3"/>
      <c r="C23" s="3">
        <v>7</v>
      </c>
      <c r="D23" s="3">
        <v>12.8</v>
      </c>
      <c r="E23" s="6"/>
      <c r="F23" s="3"/>
      <c r="G23" s="3"/>
      <c r="H23" s="3"/>
      <c r="I23" s="3">
        <v>12.6</v>
      </c>
      <c r="J23" s="3"/>
      <c r="K23" s="3"/>
      <c r="L23" s="3"/>
      <c r="M23" s="3"/>
    </row>
    <row r="24" spans="1:13" x14ac:dyDescent="0.2">
      <c r="A24" s="1">
        <v>21</v>
      </c>
      <c r="B24" s="3"/>
      <c r="C24" s="3">
        <v>6</v>
      </c>
      <c r="D24" s="3"/>
      <c r="E24" s="6"/>
      <c r="F24" s="3"/>
      <c r="H24" s="3">
        <v>14.5</v>
      </c>
      <c r="I24" s="3"/>
      <c r="J24" s="3"/>
      <c r="K24" s="3"/>
      <c r="L24" s="3">
        <v>13.6</v>
      </c>
      <c r="M24" s="3">
        <v>10.8</v>
      </c>
    </row>
    <row r="25" spans="1:13" x14ac:dyDescent="0.2">
      <c r="A25" s="1">
        <v>22</v>
      </c>
      <c r="B25" s="3">
        <v>4.4000000000000004</v>
      </c>
      <c r="C25" s="3"/>
      <c r="D25" s="3"/>
      <c r="E25" s="6">
        <v>4.8</v>
      </c>
      <c r="F25" s="3"/>
      <c r="H25" s="3"/>
      <c r="I25" s="3"/>
      <c r="J25" s="3">
        <v>13.6</v>
      </c>
      <c r="K25" s="3">
        <v>3.9</v>
      </c>
      <c r="L25" s="3"/>
      <c r="M25" s="3"/>
    </row>
    <row r="26" spans="1:13" x14ac:dyDescent="0.2">
      <c r="A26" s="1">
        <v>23</v>
      </c>
      <c r="B26" s="3"/>
      <c r="C26" s="3"/>
      <c r="D26" s="3">
        <v>11.5</v>
      </c>
      <c r="E26" s="6"/>
      <c r="F26" s="3"/>
      <c r="G26" s="3"/>
      <c r="H26" s="3"/>
      <c r="I26" s="3">
        <v>10.6</v>
      </c>
      <c r="J26" s="3"/>
      <c r="K26" s="3"/>
      <c r="L26" s="3"/>
      <c r="M26" s="3"/>
    </row>
    <row r="27" spans="1:13" x14ac:dyDescent="0.2">
      <c r="A27" s="1">
        <v>24</v>
      </c>
      <c r="B27" s="3"/>
      <c r="C27" s="3">
        <v>8</v>
      </c>
      <c r="D27" s="3"/>
      <c r="E27" s="6"/>
      <c r="F27" s="3"/>
      <c r="H27" s="3">
        <v>13.6</v>
      </c>
      <c r="I27" s="3"/>
      <c r="J27" s="3"/>
      <c r="K27" s="3"/>
      <c r="L27" s="3">
        <v>17.8</v>
      </c>
      <c r="M27" s="3">
        <v>7.3</v>
      </c>
    </row>
    <row r="28" spans="1:13" x14ac:dyDescent="0.2">
      <c r="A28" s="1">
        <v>25</v>
      </c>
      <c r="B28" s="6"/>
      <c r="C28" s="3"/>
      <c r="D28" s="3"/>
      <c r="E28" s="6">
        <v>8.8000000000000007</v>
      </c>
      <c r="F28" s="3"/>
      <c r="H28" s="3"/>
      <c r="I28" s="3"/>
      <c r="J28" s="3">
        <v>12.1</v>
      </c>
      <c r="K28" s="3">
        <v>5</v>
      </c>
      <c r="L28" s="3"/>
      <c r="M28" s="3"/>
    </row>
    <row r="29" spans="1:13" x14ac:dyDescent="0.2">
      <c r="A29" s="1">
        <v>26</v>
      </c>
      <c r="B29" s="6"/>
      <c r="C29" s="3"/>
      <c r="D29" s="3">
        <v>13.3</v>
      </c>
      <c r="E29" s="6"/>
      <c r="F29" s="3"/>
      <c r="G29" s="3"/>
      <c r="H29" s="3"/>
      <c r="I29" s="3">
        <v>14</v>
      </c>
      <c r="J29" s="3"/>
      <c r="K29" s="3"/>
      <c r="L29" s="3"/>
      <c r="M29" s="3"/>
    </row>
    <row r="30" spans="1:13" x14ac:dyDescent="0.2">
      <c r="A30" s="1">
        <v>27</v>
      </c>
      <c r="B30" s="6"/>
      <c r="C30" s="3">
        <v>9</v>
      </c>
      <c r="D30" s="3"/>
      <c r="E30" s="6"/>
      <c r="F30" s="3"/>
      <c r="H30" s="3">
        <v>9.6999999999999993</v>
      </c>
      <c r="I30" s="3"/>
      <c r="J30" s="3"/>
      <c r="K30" s="3"/>
      <c r="L30" s="3">
        <v>17.3</v>
      </c>
      <c r="M30" s="3">
        <v>5.2</v>
      </c>
    </row>
    <row r="31" spans="1:13" x14ac:dyDescent="0.2">
      <c r="A31" s="1">
        <v>28</v>
      </c>
      <c r="B31" s="6"/>
      <c r="C31" s="3"/>
      <c r="D31" s="3"/>
      <c r="E31" s="6">
        <v>21.8</v>
      </c>
      <c r="F31" s="3"/>
      <c r="H31" s="3"/>
      <c r="I31" s="3"/>
      <c r="J31" s="3">
        <v>14.3</v>
      </c>
      <c r="K31" s="3">
        <v>3.9</v>
      </c>
      <c r="L31" s="3"/>
      <c r="M31" s="3"/>
    </row>
    <row r="32" spans="1:13" x14ac:dyDescent="0.2">
      <c r="A32" s="1">
        <v>29</v>
      </c>
      <c r="B32" s="3"/>
      <c r="C32" s="3"/>
      <c r="D32" s="3">
        <v>10.4</v>
      </c>
      <c r="E32" s="3"/>
      <c r="F32" s="3"/>
      <c r="G32" s="3"/>
      <c r="H32" s="3"/>
      <c r="I32" s="3">
        <v>20</v>
      </c>
      <c r="J32" s="3"/>
      <c r="K32" s="3"/>
      <c r="L32" s="3"/>
      <c r="M32" s="3"/>
    </row>
    <row r="33" spans="1:13" x14ac:dyDescent="0.2">
      <c r="A33" s="1">
        <v>30</v>
      </c>
      <c r="B33" s="3"/>
      <c r="C33" s="3"/>
      <c r="D33" s="3"/>
      <c r="E33" s="3"/>
      <c r="F33" s="3"/>
      <c r="G33" s="3">
        <v>16.3</v>
      </c>
      <c r="H33" s="3">
        <v>8.1999999999999993</v>
      </c>
      <c r="I33" s="3"/>
      <c r="J33" s="3"/>
      <c r="K33" s="3"/>
      <c r="L33" s="3">
        <v>10</v>
      </c>
      <c r="M33" s="3">
        <v>10.9</v>
      </c>
    </row>
    <row r="34" spans="1:13" x14ac:dyDescent="0.2">
      <c r="A34" s="1">
        <v>31</v>
      </c>
      <c r="B34" s="3">
        <v>9.8000000000000007</v>
      </c>
      <c r="C34" s="3"/>
      <c r="D34" s="3"/>
      <c r="E34" s="3"/>
      <c r="F34" s="3">
        <v>12.6</v>
      </c>
      <c r="G34" s="3"/>
      <c r="H34" s="3"/>
      <c r="I34" s="3"/>
      <c r="J34" s="3"/>
      <c r="K34" s="3">
        <v>6.5</v>
      </c>
      <c r="L34" s="3"/>
      <c r="M34" s="3"/>
    </row>
    <row r="35" spans="1:13" x14ac:dyDescent="0.2">
      <c r="A35" s="1" t="s">
        <v>1</v>
      </c>
      <c r="B35" s="1">
        <f>MAX(B4:B34)</f>
        <v>9.8000000000000007</v>
      </c>
      <c r="C35" s="1">
        <f t="shared" ref="C35:M35" si="0">MAX(C4:C34)</f>
        <v>12.1</v>
      </c>
      <c r="D35" s="1">
        <f t="shared" si="0"/>
        <v>13.3</v>
      </c>
      <c r="E35" s="1">
        <f t="shared" si="0"/>
        <v>21.8</v>
      </c>
      <c r="F35" s="1">
        <f t="shared" si="0"/>
        <v>12.6</v>
      </c>
      <c r="G35" s="1">
        <f t="shared" si="0"/>
        <v>16.3</v>
      </c>
      <c r="H35" s="1">
        <f t="shared" si="0"/>
        <v>14.5</v>
      </c>
      <c r="I35" s="1">
        <f t="shared" si="0"/>
        <v>20</v>
      </c>
      <c r="J35" s="1">
        <f t="shared" si="0"/>
        <v>18.8</v>
      </c>
      <c r="K35" s="1">
        <f t="shared" si="0"/>
        <v>30.5</v>
      </c>
      <c r="L35" s="1">
        <f t="shared" si="0"/>
        <v>28.2</v>
      </c>
      <c r="M35" s="1">
        <f t="shared" si="0"/>
        <v>21.4</v>
      </c>
    </row>
    <row r="37" spans="1:13" x14ac:dyDescent="0.2">
      <c r="A37" s="1" t="s">
        <v>2</v>
      </c>
      <c r="B37" s="1">
        <f>MAX(B4:M34)</f>
        <v>30.5</v>
      </c>
      <c r="D37" s="1" t="s">
        <v>3</v>
      </c>
      <c r="E37" s="9">
        <f>AVERAGE(B4:M34)</f>
        <v>10.618918918918919</v>
      </c>
      <c r="G37" s="1" t="s">
        <v>4</v>
      </c>
      <c r="H37" s="1">
        <v>4.8</v>
      </c>
      <c r="J37" s="1" t="s">
        <v>35</v>
      </c>
      <c r="K37" s="1">
        <f>COUNT(B4:M34)</f>
        <v>111</v>
      </c>
      <c r="L37" s="1" t="s">
        <v>37</v>
      </c>
      <c r="M37" s="1">
        <v>91</v>
      </c>
    </row>
    <row r="38" spans="1:13" x14ac:dyDescent="0.2">
      <c r="B38" s="1">
        <f>COUNT(B4:D34)</f>
        <v>26</v>
      </c>
      <c r="C38" s="1" t="s">
        <v>28</v>
      </c>
      <c r="D38" s="1">
        <v>87</v>
      </c>
      <c r="E38" s="1">
        <f>COUNT(E4:G34)</f>
        <v>24</v>
      </c>
      <c r="F38" s="1" t="s">
        <v>29</v>
      </c>
      <c r="G38" s="1">
        <f xml:space="preserve"> COUNT(E4:G34)/30*100</f>
        <v>80</v>
      </c>
      <c r="H38" s="1">
        <f>COUNT(H4:J34)</f>
        <v>31</v>
      </c>
      <c r="I38" s="1" t="s">
        <v>30</v>
      </c>
      <c r="J38" s="1">
        <f xml:space="preserve"> COUNT(H4:J34)/31*100</f>
        <v>100</v>
      </c>
      <c r="K38" s="1">
        <f>COUNT(K4:M34)</f>
        <v>30</v>
      </c>
      <c r="L38" s="1" t="s">
        <v>31</v>
      </c>
      <c r="M38" s="1">
        <f xml:space="preserve"> COUNT(K4:M34)/30*100</f>
        <v>100</v>
      </c>
    </row>
    <row r="39" spans="1:13" x14ac:dyDescent="0.2">
      <c r="A39" s="1" t="s">
        <v>10</v>
      </c>
      <c r="C39" s="1">
        <f>PERCENTILE(B4:M34,0.98)</f>
        <v>21.72</v>
      </c>
    </row>
    <row r="40" spans="1:13" x14ac:dyDescent="0.2">
      <c r="A40" s="1" t="s">
        <v>11</v>
      </c>
      <c r="B40" s="10">
        <v>82</v>
      </c>
      <c r="C40" s="10">
        <v>89</v>
      </c>
      <c r="D40" s="10">
        <f>COUNT(D4:D34)/10*100</f>
        <v>90</v>
      </c>
      <c r="E40" s="10">
        <f t="shared" ref="E40:G40" si="1">COUNT(E4:E34)/10*100</f>
        <v>100</v>
      </c>
      <c r="F40" s="10">
        <v>64</v>
      </c>
      <c r="G40" s="10">
        <f t="shared" si="1"/>
        <v>70</v>
      </c>
      <c r="H40" s="10">
        <f>COUNT(H4:H34)/10*100</f>
        <v>100</v>
      </c>
      <c r="I40" s="10">
        <f>COUNT(I4:I34)/10*100</f>
        <v>100</v>
      </c>
      <c r="J40" s="10">
        <f>COUNT(J4:J34)/11*100</f>
        <v>100</v>
      </c>
      <c r="K40" s="10">
        <v>91</v>
      </c>
      <c r="L40" s="10">
        <f>COUNT(L4:L34)/10*100</f>
        <v>100</v>
      </c>
      <c r="M40" s="10">
        <f>COUNT(M4:M34)/10*100</f>
        <v>100</v>
      </c>
    </row>
    <row r="43" spans="1:13" x14ac:dyDescent="0.2">
      <c r="F43" s="8"/>
    </row>
    <row r="44" spans="1:13" x14ac:dyDescent="0.2">
      <c r="F44" s="8"/>
    </row>
    <row r="45" spans="1:13" x14ac:dyDescent="0.2">
      <c r="F45" s="8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39" sqref="C39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25</v>
      </c>
    </row>
    <row r="2" spans="1:13" x14ac:dyDescent="0.2">
      <c r="E2" s="1" t="s">
        <v>0</v>
      </c>
    </row>
    <row r="3" spans="1:13" x14ac:dyDescent="0.2">
      <c r="B3" s="2">
        <v>42736</v>
      </c>
      <c r="C3" s="2">
        <v>42775</v>
      </c>
      <c r="D3" s="2">
        <v>42795</v>
      </c>
      <c r="E3" s="2">
        <v>42826</v>
      </c>
      <c r="F3" s="2">
        <v>42856</v>
      </c>
      <c r="G3" s="2">
        <v>42887</v>
      </c>
      <c r="H3" s="2">
        <v>42917</v>
      </c>
      <c r="I3" s="2">
        <v>42948</v>
      </c>
      <c r="J3" s="2">
        <v>42979</v>
      </c>
      <c r="K3" s="2">
        <v>43009</v>
      </c>
      <c r="L3" s="2">
        <v>43040</v>
      </c>
      <c r="M3" s="2">
        <v>43070</v>
      </c>
    </row>
    <row r="4" spans="1:13" x14ac:dyDescent="0.2">
      <c r="A4" s="1">
        <v>1</v>
      </c>
      <c r="B4" s="3"/>
      <c r="C4" s="3"/>
      <c r="D4" s="3"/>
      <c r="E4" s="3">
        <v>7.7</v>
      </c>
      <c r="F4" s="3"/>
      <c r="G4" s="3"/>
      <c r="H4" s="3"/>
      <c r="I4" s="3"/>
      <c r="J4" s="3"/>
      <c r="K4" s="3"/>
      <c r="L4" s="3"/>
      <c r="M4" s="3"/>
    </row>
    <row r="5" spans="1:13" x14ac:dyDescent="0.2">
      <c r="A5" s="1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">
      <c r="A6" s="1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">
      <c r="A7" s="1">
        <v>4</v>
      </c>
      <c r="B7" s="3"/>
      <c r="C7" s="3"/>
      <c r="D7" s="3"/>
      <c r="E7" s="3"/>
      <c r="F7" s="3"/>
      <c r="G7" s="3"/>
      <c r="H7" s="3"/>
      <c r="I7" s="3"/>
      <c r="J7" s="3">
        <v>18.5</v>
      </c>
      <c r="K7" s="3"/>
      <c r="L7" s="3"/>
      <c r="M7" s="3"/>
    </row>
    <row r="8" spans="1:13" x14ac:dyDescent="0.2">
      <c r="A8" s="1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">
      <c r="A9" s="1">
        <v>6</v>
      </c>
      <c r="B9" s="3"/>
      <c r="C9" s="3"/>
      <c r="D9" s="3"/>
      <c r="E9" s="3"/>
      <c r="F9" s="3"/>
      <c r="G9" s="3"/>
      <c r="H9" s="3">
        <v>10.8</v>
      </c>
      <c r="I9" s="3"/>
      <c r="J9" s="3"/>
      <c r="K9" s="3"/>
      <c r="L9" s="3"/>
      <c r="M9" s="3"/>
    </row>
    <row r="10" spans="1:13" x14ac:dyDescent="0.2">
      <c r="A10" s="1">
        <v>7</v>
      </c>
      <c r="B10" s="3">
        <v>8.9</v>
      </c>
      <c r="C10" s="3"/>
      <c r="D10" s="3"/>
      <c r="E10" s="3"/>
      <c r="F10" s="3">
        <v>13.5</v>
      </c>
      <c r="G10" s="3"/>
      <c r="H10" s="3"/>
      <c r="I10" s="3"/>
      <c r="J10" s="3">
        <v>10</v>
      </c>
      <c r="K10" s="3"/>
      <c r="L10" s="3"/>
      <c r="M10" s="3"/>
    </row>
    <row r="11" spans="1:13" x14ac:dyDescent="0.2">
      <c r="A11" s="1">
        <v>8</v>
      </c>
      <c r="B11" s="3"/>
      <c r="C11" s="3"/>
      <c r="D11" s="3">
        <v>8</v>
      </c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">
      <c r="A12" s="1">
        <v>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>
        <v>6.5</v>
      </c>
    </row>
    <row r="13" spans="1:13" x14ac:dyDescent="0.2">
      <c r="A13" s="1">
        <v>10</v>
      </c>
      <c r="B13" s="3"/>
      <c r="C13" s="3"/>
      <c r="D13" s="3"/>
      <c r="E13" s="3"/>
      <c r="F13" s="3"/>
      <c r="G13" s="3">
        <v>11.7</v>
      </c>
      <c r="H13" s="3"/>
      <c r="I13" s="3"/>
      <c r="J13" s="3"/>
      <c r="K13" s="3">
        <v>8.1999999999999993</v>
      </c>
      <c r="L13" s="3"/>
      <c r="M13" s="3"/>
    </row>
    <row r="14" spans="1:13" x14ac:dyDescent="0.2">
      <c r="A14" s="1">
        <v>11</v>
      </c>
      <c r="B14" s="3"/>
      <c r="C14" s="3"/>
      <c r="D14" s="3"/>
      <c r="E14" s="3"/>
      <c r="F14" s="3"/>
      <c r="G14" s="3"/>
      <c r="H14" s="3"/>
      <c r="I14" s="3">
        <v>12.5</v>
      </c>
      <c r="J14" s="3"/>
      <c r="K14" s="3"/>
      <c r="L14" s="3"/>
      <c r="M14" s="3"/>
    </row>
    <row r="15" spans="1:13" x14ac:dyDescent="0.2">
      <c r="A15" s="1">
        <v>12</v>
      </c>
      <c r="B15" s="3"/>
      <c r="C15" s="3">
        <v>12</v>
      </c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">
      <c r="A16" s="1">
        <v>13</v>
      </c>
      <c r="B16" s="3"/>
      <c r="C16" s="3"/>
      <c r="D16" s="3"/>
      <c r="E16" s="3">
        <v>16.8</v>
      </c>
      <c r="F16" s="3"/>
      <c r="G16" s="3"/>
      <c r="H16" s="3"/>
      <c r="I16" s="3"/>
      <c r="J16" s="3"/>
      <c r="K16" s="3"/>
      <c r="L16" s="3"/>
      <c r="M16" s="3"/>
    </row>
    <row r="17" spans="1:13" x14ac:dyDescent="0.2">
      <c r="A17" s="1">
        <v>14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">
      <c r="A18" s="1">
        <v>15</v>
      </c>
      <c r="B18" s="3"/>
      <c r="C18" s="3"/>
      <c r="D18" s="3"/>
      <c r="E18" s="3"/>
      <c r="F18" s="3"/>
      <c r="G18" s="3">
        <v>9.5</v>
      </c>
      <c r="H18" s="3"/>
      <c r="I18" s="3"/>
      <c r="J18" s="3"/>
      <c r="K18" s="3"/>
      <c r="L18" s="3"/>
      <c r="M18" s="3"/>
    </row>
    <row r="19" spans="1:13" x14ac:dyDescent="0.2">
      <c r="A19" s="1">
        <v>16</v>
      </c>
      <c r="B19" s="3"/>
      <c r="C19" s="3"/>
      <c r="D19" s="3"/>
      <c r="E19" s="3"/>
      <c r="F19" s="3"/>
      <c r="G19" s="3"/>
      <c r="H19" s="3"/>
      <c r="I19" s="3"/>
      <c r="J19" s="3">
        <v>14.9</v>
      </c>
      <c r="K19" s="3"/>
      <c r="L19" s="3"/>
      <c r="M19" s="3"/>
    </row>
    <row r="20" spans="1:13" x14ac:dyDescent="0.2">
      <c r="A20" s="1">
        <v>17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">
      <c r="A21" s="1">
        <v>18</v>
      </c>
      <c r="B21" s="3"/>
      <c r="C21" s="3"/>
      <c r="D21" s="3"/>
      <c r="E21" s="3"/>
      <c r="F21" s="3"/>
      <c r="G21" s="3"/>
      <c r="H21" s="3">
        <v>11.7</v>
      </c>
      <c r="I21" s="3"/>
      <c r="J21" s="3"/>
      <c r="K21" s="3"/>
      <c r="L21" s="3">
        <v>6.9</v>
      </c>
      <c r="M21" s="3"/>
    </row>
    <row r="22" spans="1:13" x14ac:dyDescent="0.2">
      <c r="A22" s="1">
        <v>19</v>
      </c>
      <c r="B22" s="3"/>
      <c r="C22" s="3"/>
      <c r="D22" s="3"/>
      <c r="E22" s="3"/>
      <c r="F22" s="3" t="s">
        <v>34</v>
      </c>
      <c r="G22" s="3"/>
      <c r="H22" s="3"/>
      <c r="I22" s="3"/>
      <c r="J22" s="3"/>
      <c r="K22" s="3"/>
      <c r="L22" s="3"/>
      <c r="M22" s="3"/>
    </row>
    <row r="23" spans="1:13" x14ac:dyDescent="0.2">
      <c r="A23" s="1">
        <v>20</v>
      </c>
      <c r="B23" s="3"/>
      <c r="C23" s="3">
        <v>6.6</v>
      </c>
      <c r="D23" s="3">
        <v>12.6</v>
      </c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">
      <c r="A24" s="1">
        <v>21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>
        <v>10.7</v>
      </c>
    </row>
    <row r="25" spans="1:13" x14ac:dyDescent="0.2">
      <c r="A25" s="1">
        <v>22</v>
      </c>
      <c r="B25" s="3"/>
      <c r="C25" s="3"/>
      <c r="D25" s="3"/>
      <c r="E25" s="3"/>
      <c r="F25" s="3"/>
      <c r="G25" s="3"/>
      <c r="H25" s="3"/>
      <c r="I25" s="3"/>
      <c r="J25" s="3"/>
      <c r="K25" s="3">
        <v>4.0999999999999996</v>
      </c>
      <c r="L25" s="3"/>
      <c r="M25" s="3"/>
    </row>
    <row r="26" spans="1:13" x14ac:dyDescent="0.2">
      <c r="A26" s="1">
        <v>23</v>
      </c>
      <c r="B26" s="3"/>
      <c r="C26" s="3"/>
      <c r="D26" s="3"/>
      <c r="E26" s="3"/>
      <c r="F26" s="3"/>
      <c r="G26" s="3"/>
      <c r="H26" s="3"/>
      <c r="I26" s="3">
        <v>11.6</v>
      </c>
      <c r="J26" s="3"/>
      <c r="K26" s="3"/>
      <c r="L26" s="3"/>
      <c r="M26" s="3"/>
    </row>
    <row r="27" spans="1:13" x14ac:dyDescent="0.2">
      <c r="A27" s="1">
        <v>24</v>
      </c>
      <c r="B27" s="3"/>
      <c r="C27" s="3">
        <v>8.8000000000000007</v>
      </c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">
      <c r="A28" s="1">
        <v>25</v>
      </c>
      <c r="B28" s="3"/>
      <c r="C28" s="3"/>
      <c r="D28" s="3"/>
      <c r="E28" s="3">
        <v>8.8000000000000007</v>
      </c>
      <c r="F28" s="3"/>
      <c r="G28" s="3"/>
      <c r="H28" s="3"/>
      <c r="I28" s="3"/>
      <c r="J28" s="3"/>
      <c r="K28" s="3"/>
      <c r="L28" s="3"/>
      <c r="M28" s="3"/>
    </row>
    <row r="29" spans="1:13" x14ac:dyDescent="0.2">
      <c r="A29" s="1">
        <v>26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">
      <c r="A30" s="1">
        <v>27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>
        <v>16.399999999999999</v>
      </c>
      <c r="M30" s="3"/>
    </row>
    <row r="31" spans="1:13" x14ac:dyDescent="0.2">
      <c r="A31" s="1">
        <v>28</v>
      </c>
      <c r="B31" s="3"/>
      <c r="C31" s="3"/>
      <c r="D31" s="3"/>
      <c r="E31" s="3"/>
      <c r="F31" s="3"/>
      <c r="G31" s="3"/>
      <c r="H31" s="3"/>
      <c r="I31" s="3"/>
      <c r="J31" s="3">
        <v>14.8</v>
      </c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">
      <c r="A33" s="1">
        <v>30</v>
      </c>
      <c r="B33" s="3"/>
      <c r="C33" s="3"/>
      <c r="D33" s="3"/>
      <c r="E33" s="3"/>
      <c r="F33" s="3"/>
      <c r="G33" s="3">
        <v>14.2</v>
      </c>
      <c r="H33" s="3">
        <v>8.9</v>
      </c>
      <c r="I33" s="3"/>
      <c r="J33" s="3"/>
      <c r="K33" s="3"/>
      <c r="L33" s="3"/>
      <c r="M33" s="3"/>
    </row>
    <row r="34" spans="1:13" x14ac:dyDescent="0.2">
      <c r="A34" s="1">
        <v>31</v>
      </c>
      <c r="B34" s="3">
        <v>9.5</v>
      </c>
      <c r="C34" s="3"/>
      <c r="D34" s="3"/>
      <c r="E34" s="3"/>
      <c r="F34" s="3">
        <v>12.4</v>
      </c>
      <c r="G34" s="3"/>
      <c r="H34" s="3"/>
      <c r="I34" s="3"/>
      <c r="J34" s="3"/>
      <c r="K34" s="3"/>
      <c r="L34" s="3"/>
      <c r="M34" s="3"/>
    </row>
    <row r="35" spans="1:13" x14ac:dyDescent="0.2">
      <c r="A35" s="1" t="s">
        <v>1</v>
      </c>
      <c r="B35" s="1">
        <f>MAX(B4:B34)</f>
        <v>9.5</v>
      </c>
      <c r="C35" s="1">
        <f t="shared" ref="C35:M35" si="0">MAX(C4:C34)</f>
        <v>12</v>
      </c>
      <c r="D35" s="1">
        <f t="shared" si="0"/>
        <v>12.6</v>
      </c>
      <c r="E35" s="1">
        <f t="shared" si="0"/>
        <v>16.8</v>
      </c>
      <c r="F35" s="1">
        <f t="shared" si="0"/>
        <v>13.5</v>
      </c>
      <c r="G35" s="1">
        <f t="shared" si="0"/>
        <v>14.2</v>
      </c>
      <c r="H35" s="1">
        <f t="shared" si="0"/>
        <v>11.7</v>
      </c>
      <c r="I35" s="1">
        <f t="shared" si="0"/>
        <v>12.5</v>
      </c>
      <c r="J35" s="1">
        <f t="shared" si="0"/>
        <v>18.5</v>
      </c>
      <c r="K35" s="1">
        <f t="shared" si="0"/>
        <v>8.1999999999999993</v>
      </c>
      <c r="L35" s="1">
        <f t="shared" si="0"/>
        <v>16.399999999999999</v>
      </c>
      <c r="M35" s="1">
        <f t="shared" si="0"/>
        <v>10.7</v>
      </c>
    </row>
    <row r="37" spans="1:13" x14ac:dyDescent="0.2">
      <c r="A37" s="1" t="s">
        <v>2</v>
      </c>
      <c r="B37" s="1">
        <f>MAX(B4:M34)</f>
        <v>18.5</v>
      </c>
      <c r="D37" s="1" t="s">
        <v>3</v>
      </c>
      <c r="E37" s="1">
        <f>AVERAGE(B4:M34)</f>
        <v>10.916666666666664</v>
      </c>
      <c r="G37" s="1" t="s">
        <v>4</v>
      </c>
      <c r="H37" s="1">
        <v>3.4</v>
      </c>
      <c r="J37" s="1" t="s">
        <v>35</v>
      </c>
      <c r="K37" s="1">
        <f>COUNT(B4:M34)</f>
        <v>30</v>
      </c>
      <c r="L37" s="1" t="s">
        <v>37</v>
      </c>
      <c r="M37" s="1">
        <v>97</v>
      </c>
    </row>
    <row r="38" spans="1:13" x14ac:dyDescent="0.2">
      <c r="B38" s="1">
        <f>COUNT(B4:D34)</f>
        <v>7</v>
      </c>
      <c r="C38" s="1" t="s">
        <v>6</v>
      </c>
      <c r="D38" s="1">
        <v>88</v>
      </c>
      <c r="E38" s="1">
        <f>COUNT(E4:G34)</f>
        <v>8</v>
      </c>
      <c r="F38" s="1" t="s">
        <v>7</v>
      </c>
      <c r="G38" s="1">
        <v>114</v>
      </c>
      <c r="H38" s="1">
        <f>COUNT(H4:J34)</f>
        <v>9</v>
      </c>
      <c r="I38" s="1" t="s">
        <v>8</v>
      </c>
      <c r="J38" s="1">
        <v>113</v>
      </c>
      <c r="K38" s="1">
        <f>COUNT(K4:M34)</f>
        <v>6</v>
      </c>
      <c r="L38" s="1" t="s">
        <v>9</v>
      </c>
      <c r="M38" s="1">
        <f xml:space="preserve"> COUNT(K4:M34)/8*100</f>
        <v>75</v>
      </c>
    </row>
    <row r="39" spans="1:13" x14ac:dyDescent="0.2">
      <c r="A39" s="1" t="s">
        <v>10</v>
      </c>
      <c r="C39" s="15">
        <f>PERCENTILE(B4:M34,0.98)</f>
        <v>17.513999999999996</v>
      </c>
    </row>
    <row r="40" spans="1:13" x14ac:dyDescent="0.2">
      <c r="A40" s="1" t="s">
        <v>11</v>
      </c>
      <c r="B40" s="1">
        <v>67</v>
      </c>
      <c r="C40" s="1">
        <f>COUNT(C4:C34)/2*100</f>
        <v>150</v>
      </c>
      <c r="D40" s="1">
        <f>COUNT(D4:D34)/2*100</f>
        <v>100</v>
      </c>
      <c r="E40" s="1">
        <f>COUNT(E4:E34)/3*100</f>
        <v>100</v>
      </c>
      <c r="F40" s="1">
        <v>67</v>
      </c>
      <c r="G40" s="1">
        <f>COUNT(G4:G34)/2*100</f>
        <v>150</v>
      </c>
      <c r="H40" s="1">
        <f>COUNT(H4:H34)/3*100</f>
        <v>100</v>
      </c>
      <c r="I40" s="1">
        <f>COUNT(I4:I34)/2*100</f>
        <v>100</v>
      </c>
      <c r="J40" s="1">
        <v>133</v>
      </c>
      <c r="K40" s="1">
        <v>67</v>
      </c>
      <c r="L40" s="1">
        <f>COUNT(L4:L34)/2*100</f>
        <v>100</v>
      </c>
      <c r="M40" s="1">
        <v>67</v>
      </c>
    </row>
    <row r="43" spans="1:13" x14ac:dyDescent="0.2">
      <c r="C43" s="5"/>
      <c r="D43"/>
      <c r="E43"/>
      <c r="F43" s="8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IV567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26</v>
      </c>
    </row>
    <row r="2" spans="1:13" x14ac:dyDescent="0.2">
      <c r="E2" s="1" t="s">
        <v>0</v>
      </c>
    </row>
    <row r="3" spans="1:13" x14ac:dyDescent="0.2">
      <c r="B3" s="2">
        <v>42736</v>
      </c>
      <c r="C3" s="2">
        <v>42775</v>
      </c>
      <c r="D3" s="2">
        <v>42795</v>
      </c>
      <c r="E3" s="2">
        <v>42826</v>
      </c>
      <c r="F3" s="2">
        <v>42856</v>
      </c>
      <c r="G3" s="2">
        <v>42887</v>
      </c>
      <c r="H3" s="2">
        <v>42917</v>
      </c>
      <c r="I3" s="2">
        <v>42948</v>
      </c>
      <c r="J3" s="2">
        <v>42979</v>
      </c>
      <c r="K3" s="2">
        <v>43009</v>
      </c>
      <c r="L3" s="2">
        <v>43040</v>
      </c>
      <c r="M3" s="2">
        <v>43070</v>
      </c>
    </row>
    <row r="4" spans="1:13" x14ac:dyDescent="0.2">
      <c r="A4" s="1">
        <v>1</v>
      </c>
      <c r="B4" s="3">
        <v>4.8</v>
      </c>
      <c r="C4" s="3"/>
      <c r="D4" s="3"/>
      <c r="E4" s="3">
        <v>7.5</v>
      </c>
      <c r="F4" s="3">
        <v>4.0999999999999996</v>
      </c>
      <c r="G4" s="3"/>
      <c r="H4" s="3"/>
      <c r="I4" s="3"/>
      <c r="J4" s="3">
        <v>10</v>
      </c>
      <c r="K4" s="3">
        <v>13.5</v>
      </c>
      <c r="L4" s="3"/>
      <c r="M4" s="3">
        <v>13.8</v>
      </c>
    </row>
    <row r="5" spans="1:13" x14ac:dyDescent="0.2">
      <c r="A5" s="1">
        <v>2</v>
      </c>
      <c r="B5" s="3"/>
      <c r="C5" s="3"/>
      <c r="D5" s="6"/>
      <c r="E5" s="3"/>
      <c r="F5" s="3"/>
      <c r="G5" s="3"/>
      <c r="H5" s="3"/>
      <c r="I5" s="3">
        <v>9.1999999999999993</v>
      </c>
      <c r="J5" s="3"/>
      <c r="K5" s="3"/>
      <c r="L5" s="3"/>
      <c r="M5" s="3"/>
    </row>
    <row r="6" spans="1:13" x14ac:dyDescent="0.2">
      <c r="A6" s="1">
        <v>3</v>
      </c>
      <c r="B6" s="3"/>
      <c r="C6" s="3">
        <v>10</v>
      </c>
      <c r="D6" s="3"/>
      <c r="E6" s="3"/>
      <c r="F6" s="3"/>
      <c r="G6" s="3">
        <v>6.7</v>
      </c>
      <c r="H6" s="3"/>
      <c r="I6" s="3"/>
      <c r="J6" s="3"/>
      <c r="K6" s="3"/>
      <c r="L6" s="3">
        <v>4.9000000000000004</v>
      </c>
      <c r="M6" s="3">
        <v>18.399999999999999</v>
      </c>
    </row>
    <row r="7" spans="1:13" x14ac:dyDescent="0.2">
      <c r="A7" s="1">
        <v>4</v>
      </c>
      <c r="B7" s="3">
        <v>7.1</v>
      </c>
      <c r="C7" s="3"/>
      <c r="D7" s="3">
        <v>13.6</v>
      </c>
      <c r="E7" s="3">
        <v>7.6</v>
      </c>
      <c r="F7" s="3">
        <v>3</v>
      </c>
      <c r="G7" s="3"/>
      <c r="H7" s="3"/>
      <c r="I7" s="3"/>
      <c r="J7" s="3">
        <v>11</v>
      </c>
      <c r="K7" s="3">
        <v>7.9</v>
      </c>
      <c r="L7" s="3"/>
      <c r="M7" s="3"/>
    </row>
    <row r="8" spans="1:13" x14ac:dyDescent="0.2">
      <c r="A8" s="1">
        <v>5</v>
      </c>
      <c r="B8" s="3"/>
      <c r="C8" s="3"/>
      <c r="D8" s="3">
        <v>7.4</v>
      </c>
      <c r="E8" s="3"/>
      <c r="F8" s="3"/>
      <c r="G8" s="3"/>
      <c r="H8" s="3"/>
      <c r="I8" s="3">
        <v>6.8</v>
      </c>
      <c r="J8" s="3"/>
      <c r="K8" s="3"/>
      <c r="L8" s="3"/>
      <c r="M8" s="3"/>
    </row>
    <row r="9" spans="1:13" x14ac:dyDescent="0.2">
      <c r="A9" s="1">
        <v>6</v>
      </c>
      <c r="B9" s="3"/>
      <c r="C9" s="3">
        <v>7.7</v>
      </c>
      <c r="D9" s="3">
        <v>9.9</v>
      </c>
      <c r="E9" s="3"/>
      <c r="F9" s="3"/>
      <c r="G9" s="3">
        <v>5.2</v>
      </c>
      <c r="H9" s="3"/>
      <c r="I9" s="3"/>
      <c r="J9" s="3"/>
      <c r="K9" s="3"/>
      <c r="L9" s="3">
        <v>4.5</v>
      </c>
    </row>
    <row r="10" spans="1:13" x14ac:dyDescent="0.2">
      <c r="A10" s="1">
        <v>7</v>
      </c>
      <c r="B10" s="3">
        <v>3.8</v>
      </c>
      <c r="C10" s="3"/>
      <c r="D10" s="3"/>
      <c r="E10" s="3">
        <v>9.6999999999999993</v>
      </c>
      <c r="F10" s="3">
        <v>7.2</v>
      </c>
      <c r="G10" s="3"/>
      <c r="H10" s="3">
        <v>6.2</v>
      </c>
      <c r="I10" s="3"/>
      <c r="J10" s="3">
        <v>7.9</v>
      </c>
      <c r="K10" s="3">
        <v>8.3000000000000007</v>
      </c>
      <c r="L10" s="3"/>
      <c r="M10" s="3"/>
    </row>
    <row r="11" spans="1:13" x14ac:dyDescent="0.2">
      <c r="A11" s="1">
        <v>8</v>
      </c>
      <c r="B11" s="3"/>
      <c r="C11" s="3"/>
      <c r="D11" s="3">
        <v>4.7</v>
      </c>
      <c r="E11" s="3"/>
      <c r="F11" s="3"/>
      <c r="G11" s="3"/>
      <c r="H11" s="3"/>
      <c r="I11" s="3">
        <v>5.9</v>
      </c>
      <c r="J11" s="3"/>
      <c r="K11" s="3"/>
      <c r="L11" s="3"/>
      <c r="M11" s="3">
        <v>3.9</v>
      </c>
    </row>
    <row r="12" spans="1:13" x14ac:dyDescent="0.2">
      <c r="A12" s="1">
        <v>9</v>
      </c>
      <c r="B12" s="3"/>
      <c r="C12" s="6"/>
      <c r="D12" s="3"/>
      <c r="E12" s="3"/>
      <c r="F12" s="3"/>
      <c r="G12" s="3">
        <v>9.8000000000000007</v>
      </c>
      <c r="H12" s="3">
        <v>5.4</v>
      </c>
      <c r="I12" s="3"/>
      <c r="J12" s="3"/>
      <c r="K12" s="3"/>
      <c r="L12" s="3">
        <v>3.7</v>
      </c>
      <c r="M12" s="3"/>
    </row>
    <row r="13" spans="1:13" x14ac:dyDescent="0.2">
      <c r="A13" s="1">
        <v>10</v>
      </c>
      <c r="B13" s="3">
        <v>5.5</v>
      </c>
      <c r="C13" s="6"/>
      <c r="D13" s="3"/>
      <c r="E13" s="3">
        <v>8.5</v>
      </c>
      <c r="F13" s="3">
        <v>7.4</v>
      </c>
      <c r="G13" s="3"/>
      <c r="H13" s="3">
        <v>7.4</v>
      </c>
      <c r="I13" s="3"/>
      <c r="J13" s="3">
        <v>9.1999999999999993</v>
      </c>
      <c r="K13" s="3">
        <v>8.4</v>
      </c>
      <c r="L13" s="3"/>
      <c r="M13" s="3"/>
    </row>
    <row r="14" spans="1:13" x14ac:dyDescent="0.2">
      <c r="A14" s="1">
        <v>11</v>
      </c>
      <c r="B14" s="3"/>
      <c r="C14" s="6"/>
      <c r="D14" s="3">
        <v>7</v>
      </c>
      <c r="E14" s="3"/>
      <c r="F14" s="3"/>
      <c r="G14" s="3"/>
      <c r="H14" s="3"/>
      <c r="I14" s="3">
        <v>6.2</v>
      </c>
      <c r="J14" s="3"/>
      <c r="K14" s="3"/>
      <c r="L14" s="3"/>
      <c r="M14" s="3"/>
    </row>
    <row r="15" spans="1:13" x14ac:dyDescent="0.2">
      <c r="A15" s="1">
        <v>12</v>
      </c>
      <c r="B15" s="3"/>
      <c r="C15" s="6"/>
      <c r="D15" s="3"/>
      <c r="E15" s="3"/>
      <c r="F15" s="3"/>
      <c r="G15" s="3">
        <v>6.9</v>
      </c>
      <c r="H15" s="3">
        <v>4.5</v>
      </c>
      <c r="I15" s="3"/>
      <c r="J15" s="3"/>
      <c r="K15" s="3"/>
      <c r="L15" s="3">
        <v>10</v>
      </c>
      <c r="M15" s="3">
        <v>6.2</v>
      </c>
    </row>
    <row r="16" spans="1:13" x14ac:dyDescent="0.2">
      <c r="A16" s="1">
        <v>13</v>
      </c>
      <c r="B16" s="3">
        <v>4</v>
      </c>
      <c r="C16" s="3"/>
      <c r="D16" s="3"/>
      <c r="E16" s="3"/>
      <c r="F16" s="3">
        <v>5.7</v>
      </c>
      <c r="G16" s="3"/>
      <c r="H16" s="3"/>
      <c r="I16" s="3"/>
      <c r="J16" s="3">
        <v>13</v>
      </c>
      <c r="K16" s="3">
        <v>14.1</v>
      </c>
      <c r="L16" s="3"/>
      <c r="M16" s="3"/>
    </row>
    <row r="17" spans="1:13" x14ac:dyDescent="0.2">
      <c r="A17" s="1">
        <v>14</v>
      </c>
      <c r="B17" s="3"/>
      <c r="C17" s="3"/>
      <c r="D17" s="3">
        <v>5</v>
      </c>
      <c r="E17" s="3"/>
      <c r="F17" s="3"/>
      <c r="G17" s="3"/>
      <c r="H17" s="3"/>
      <c r="I17" s="3">
        <v>5.7</v>
      </c>
      <c r="J17" s="3"/>
      <c r="K17" s="3"/>
      <c r="L17" s="3"/>
      <c r="M17" s="3"/>
    </row>
    <row r="18" spans="1:13" x14ac:dyDescent="0.2">
      <c r="A18" s="1">
        <v>15</v>
      </c>
      <c r="B18" s="3"/>
      <c r="C18" s="3">
        <v>2.8</v>
      </c>
      <c r="D18" s="3"/>
      <c r="E18" s="3"/>
      <c r="F18" s="3"/>
      <c r="G18" s="3">
        <v>7.7</v>
      </c>
      <c r="H18" s="3">
        <v>4.5</v>
      </c>
      <c r="I18" s="3"/>
      <c r="J18" s="3"/>
      <c r="K18" s="3"/>
      <c r="L18" s="3">
        <v>9.4</v>
      </c>
      <c r="M18" s="3">
        <v>6</v>
      </c>
    </row>
    <row r="19" spans="1:13" x14ac:dyDescent="0.2">
      <c r="A19" s="1">
        <v>16</v>
      </c>
      <c r="B19" s="3">
        <v>5.8</v>
      </c>
      <c r="C19" s="3"/>
      <c r="D19" s="3"/>
      <c r="E19" s="6"/>
      <c r="F19" s="3">
        <v>5.0999999999999996</v>
      </c>
      <c r="G19" s="3"/>
      <c r="H19" s="3"/>
      <c r="I19" s="3"/>
      <c r="J19" s="3">
        <v>6.4</v>
      </c>
      <c r="K19" s="3">
        <v>4.0999999999999996</v>
      </c>
      <c r="L19" s="3"/>
      <c r="M19" s="3">
        <v>11.2</v>
      </c>
    </row>
    <row r="20" spans="1:13" x14ac:dyDescent="0.2">
      <c r="A20" s="1">
        <v>17</v>
      </c>
      <c r="B20" s="3"/>
      <c r="C20" s="3"/>
      <c r="D20" s="3">
        <v>5.7</v>
      </c>
      <c r="E20" s="3"/>
      <c r="F20" s="3"/>
      <c r="G20" s="3"/>
      <c r="H20" s="3"/>
      <c r="I20" s="3">
        <v>13</v>
      </c>
      <c r="J20" s="3"/>
      <c r="K20" s="3"/>
      <c r="L20" s="3"/>
      <c r="M20" s="3"/>
    </row>
    <row r="21" spans="1:13" x14ac:dyDescent="0.2">
      <c r="A21" s="1">
        <v>18</v>
      </c>
      <c r="B21" s="3"/>
      <c r="C21" s="6"/>
      <c r="D21" s="3"/>
      <c r="E21" s="3">
        <v>6.2</v>
      </c>
      <c r="F21" s="3"/>
      <c r="G21" s="3"/>
      <c r="H21" s="3">
        <v>6.6</v>
      </c>
      <c r="I21" s="3"/>
      <c r="J21" s="3"/>
      <c r="K21" s="3"/>
      <c r="L21" s="3">
        <v>6.1</v>
      </c>
      <c r="M21" s="3">
        <v>8.6999999999999993</v>
      </c>
    </row>
    <row r="22" spans="1:13" x14ac:dyDescent="0.2">
      <c r="A22" s="1">
        <v>19</v>
      </c>
      <c r="B22" s="3">
        <v>4.5</v>
      </c>
      <c r="C22" s="3"/>
      <c r="D22" s="3"/>
      <c r="E22" s="3">
        <v>7.1</v>
      </c>
      <c r="F22" s="3"/>
      <c r="G22" s="3"/>
      <c r="H22" s="3"/>
      <c r="I22" s="3"/>
      <c r="J22" s="3">
        <v>6</v>
      </c>
      <c r="K22" s="3">
        <v>14.3</v>
      </c>
      <c r="L22" s="3"/>
      <c r="M22" s="3"/>
    </row>
    <row r="23" spans="1:13" x14ac:dyDescent="0.2">
      <c r="A23" s="1">
        <v>20</v>
      </c>
      <c r="B23" s="3"/>
      <c r="C23" s="3"/>
      <c r="D23" s="3">
        <v>5.9</v>
      </c>
      <c r="E23" s="3">
        <v>9.6</v>
      </c>
      <c r="F23" s="3"/>
      <c r="G23" s="3"/>
      <c r="H23" s="3"/>
      <c r="I23" s="3">
        <v>8.9</v>
      </c>
      <c r="J23" s="3"/>
      <c r="K23" s="3"/>
      <c r="L23" s="3"/>
      <c r="M23" s="3"/>
    </row>
    <row r="24" spans="1:13" x14ac:dyDescent="0.2">
      <c r="A24" s="1">
        <v>21</v>
      </c>
      <c r="B24" s="3"/>
      <c r="C24" s="3">
        <v>3.2</v>
      </c>
      <c r="D24" s="3"/>
      <c r="E24" s="3"/>
      <c r="F24" s="3"/>
      <c r="G24" s="3">
        <v>2.4</v>
      </c>
      <c r="H24" s="3">
        <v>8.6999999999999993</v>
      </c>
      <c r="I24" s="3"/>
      <c r="J24" s="3"/>
      <c r="K24" s="3"/>
      <c r="L24" s="3">
        <v>7.1</v>
      </c>
      <c r="M24" s="3">
        <v>5.3</v>
      </c>
    </row>
    <row r="25" spans="1:13" x14ac:dyDescent="0.2">
      <c r="A25" s="1">
        <v>22</v>
      </c>
      <c r="B25" s="3">
        <v>3.9</v>
      </c>
      <c r="C25" s="3">
        <v>7.2</v>
      </c>
      <c r="D25" s="3"/>
      <c r="E25" s="3">
        <v>5.4</v>
      </c>
      <c r="F25" s="3"/>
      <c r="G25" s="3"/>
      <c r="H25" s="3"/>
      <c r="I25" s="3"/>
      <c r="J25" s="3">
        <v>10.4</v>
      </c>
      <c r="K25" s="3">
        <v>3.5</v>
      </c>
      <c r="L25" s="3"/>
      <c r="M25" s="3"/>
    </row>
    <row r="26" spans="1:13" x14ac:dyDescent="0.2">
      <c r="A26" s="1">
        <v>23</v>
      </c>
      <c r="B26" s="3"/>
      <c r="C26" s="3">
        <v>4.3</v>
      </c>
      <c r="D26" s="3">
        <v>4.8</v>
      </c>
      <c r="E26" s="3"/>
      <c r="F26" s="3"/>
      <c r="G26" s="3"/>
      <c r="H26" s="3"/>
      <c r="I26" s="3">
        <v>6.2</v>
      </c>
      <c r="J26" s="3"/>
      <c r="K26" s="3"/>
      <c r="L26" s="3"/>
      <c r="M26" s="3"/>
    </row>
    <row r="27" spans="1:13" x14ac:dyDescent="0.2">
      <c r="A27" s="1">
        <v>24</v>
      </c>
      <c r="B27" s="3"/>
      <c r="C27" s="3">
        <v>6.7</v>
      </c>
      <c r="D27" s="3"/>
      <c r="E27" s="3"/>
      <c r="F27" s="3"/>
      <c r="G27" s="3">
        <v>6.7</v>
      </c>
      <c r="H27" s="3">
        <v>23</v>
      </c>
      <c r="I27" s="3"/>
      <c r="J27" s="3"/>
      <c r="K27" s="3"/>
      <c r="L27" s="3">
        <v>6.5</v>
      </c>
      <c r="M27" s="3">
        <v>8.6</v>
      </c>
    </row>
    <row r="28" spans="1:13" x14ac:dyDescent="0.2">
      <c r="A28" s="1">
        <v>25</v>
      </c>
      <c r="B28" s="3">
        <v>5</v>
      </c>
      <c r="C28" s="3">
        <v>4.2</v>
      </c>
      <c r="D28" s="3"/>
      <c r="E28" s="3">
        <v>4.8</v>
      </c>
      <c r="F28" s="3"/>
      <c r="G28" s="3"/>
      <c r="H28" s="3"/>
      <c r="I28" s="3"/>
      <c r="J28" s="3">
        <v>6.4</v>
      </c>
      <c r="K28" s="3">
        <v>10.5</v>
      </c>
      <c r="L28" s="3"/>
      <c r="M28" s="3"/>
    </row>
    <row r="29" spans="1:13" x14ac:dyDescent="0.2">
      <c r="A29" s="1">
        <v>26</v>
      </c>
      <c r="B29" s="3"/>
      <c r="C29" s="3"/>
      <c r="D29" s="3">
        <v>12.5</v>
      </c>
      <c r="E29" s="3"/>
      <c r="F29" s="3"/>
      <c r="G29" s="3"/>
      <c r="H29" s="3"/>
      <c r="I29" s="3">
        <v>11.4</v>
      </c>
      <c r="J29" s="3"/>
      <c r="K29" s="3"/>
      <c r="L29" s="3"/>
      <c r="M29" s="3"/>
    </row>
    <row r="30" spans="1:13" x14ac:dyDescent="0.2">
      <c r="A30" s="1">
        <v>27</v>
      </c>
      <c r="B30" s="3"/>
      <c r="C30" s="3"/>
      <c r="D30" s="3"/>
      <c r="E30" s="3"/>
      <c r="F30" s="3"/>
      <c r="G30" s="3">
        <v>5.9</v>
      </c>
      <c r="H30" s="3">
        <v>8</v>
      </c>
      <c r="I30" s="3"/>
      <c r="J30" s="3"/>
      <c r="K30" s="3"/>
      <c r="L30" s="3">
        <v>5.0999999999999996</v>
      </c>
      <c r="M30" s="3">
        <v>3.3</v>
      </c>
    </row>
    <row r="31" spans="1:13" x14ac:dyDescent="0.2">
      <c r="A31" s="1">
        <v>28</v>
      </c>
      <c r="B31" s="3">
        <v>13.3</v>
      </c>
      <c r="C31" s="6"/>
      <c r="D31" s="3"/>
      <c r="E31" s="3">
        <v>21.1</v>
      </c>
      <c r="F31" s="3">
        <v>18</v>
      </c>
      <c r="G31" s="3"/>
      <c r="H31" s="3"/>
      <c r="I31" s="3"/>
      <c r="J31" s="3">
        <v>12.4</v>
      </c>
      <c r="K31" s="3">
        <v>3.5</v>
      </c>
      <c r="L31" s="3"/>
      <c r="M31" s="3"/>
    </row>
    <row r="32" spans="1:13" x14ac:dyDescent="0.2">
      <c r="A32" s="1">
        <v>29</v>
      </c>
      <c r="B32" s="3"/>
      <c r="C32" s="3"/>
      <c r="D32" s="3">
        <v>9.5</v>
      </c>
      <c r="E32" s="3"/>
      <c r="F32" s="3">
        <v>7.4</v>
      </c>
      <c r="G32" s="3"/>
      <c r="H32" s="3"/>
      <c r="I32" s="3">
        <v>6.1</v>
      </c>
      <c r="J32" s="3"/>
      <c r="K32" s="3"/>
      <c r="L32" s="3"/>
      <c r="M32" s="3"/>
    </row>
    <row r="33" spans="1:13" x14ac:dyDescent="0.2">
      <c r="A33" s="1">
        <v>30</v>
      </c>
      <c r="B33" s="3"/>
      <c r="C33" s="3"/>
      <c r="D33" s="3"/>
      <c r="E33" s="3"/>
      <c r="F33" s="3"/>
      <c r="G33" s="3">
        <v>22.5</v>
      </c>
      <c r="H33" s="3">
        <v>10</v>
      </c>
      <c r="I33" s="3"/>
      <c r="J33" s="3"/>
      <c r="K33" s="3"/>
      <c r="L33" s="3"/>
      <c r="M33" s="3">
        <v>8.1999999999999993</v>
      </c>
    </row>
    <row r="34" spans="1:13" x14ac:dyDescent="0.2">
      <c r="A34" s="1">
        <v>31</v>
      </c>
      <c r="B34" s="3">
        <v>4</v>
      </c>
      <c r="C34" s="3"/>
      <c r="D34" s="3"/>
      <c r="E34" s="3"/>
      <c r="F34" s="3"/>
      <c r="G34" s="3"/>
      <c r="H34" s="3"/>
      <c r="I34" s="3"/>
      <c r="J34" s="3"/>
      <c r="K34" s="3">
        <v>5.3</v>
      </c>
      <c r="L34" s="3"/>
      <c r="M34" s="3"/>
    </row>
    <row r="35" spans="1:13" x14ac:dyDescent="0.2">
      <c r="A35" s="1" t="s">
        <v>1</v>
      </c>
      <c r="B35" s="1">
        <f>MAX(B4:B34)</f>
        <v>13.3</v>
      </c>
      <c r="C35" s="1">
        <f t="shared" ref="C35:M35" si="0">MAX(C4:C34)</f>
        <v>10</v>
      </c>
      <c r="D35" s="1">
        <f t="shared" si="0"/>
        <v>13.6</v>
      </c>
      <c r="E35" s="1">
        <f t="shared" si="0"/>
        <v>21.1</v>
      </c>
      <c r="F35" s="1">
        <f t="shared" si="0"/>
        <v>18</v>
      </c>
      <c r="G35" s="1">
        <f t="shared" si="0"/>
        <v>22.5</v>
      </c>
      <c r="H35" s="1">
        <f t="shared" si="0"/>
        <v>23</v>
      </c>
      <c r="I35" s="1">
        <f t="shared" si="0"/>
        <v>13</v>
      </c>
      <c r="J35" s="1">
        <f t="shared" si="0"/>
        <v>13</v>
      </c>
      <c r="K35" s="1">
        <f t="shared" si="0"/>
        <v>14.3</v>
      </c>
      <c r="L35" s="1">
        <f t="shared" si="0"/>
        <v>10</v>
      </c>
      <c r="M35" s="1">
        <f t="shared" si="0"/>
        <v>18.399999999999999</v>
      </c>
    </row>
    <row r="37" spans="1:13" x14ac:dyDescent="0.2">
      <c r="A37" s="1" t="s">
        <v>2</v>
      </c>
      <c r="B37" s="1">
        <f>MAX(B4:M34)</f>
        <v>23</v>
      </c>
      <c r="D37" s="1" t="s">
        <v>3</v>
      </c>
      <c r="E37" s="9">
        <f>AVERAGE(B4:M34)</f>
        <v>7.7432203389830496</v>
      </c>
      <c r="G37" s="1" t="s">
        <v>4</v>
      </c>
      <c r="H37" s="1">
        <v>3.9</v>
      </c>
      <c r="J37" s="1" t="s">
        <v>35</v>
      </c>
      <c r="K37" s="1">
        <f>COUNT(B4:M34)</f>
        <v>118</v>
      </c>
      <c r="L37" s="1" t="s">
        <v>37</v>
      </c>
      <c r="M37" s="1">
        <v>98</v>
      </c>
    </row>
    <row r="38" spans="1:13" x14ac:dyDescent="0.2">
      <c r="B38" s="1">
        <f>COUNT(B4:D34)</f>
        <v>30</v>
      </c>
      <c r="C38" s="1" t="s">
        <v>28</v>
      </c>
      <c r="D38" s="1">
        <f xml:space="preserve"> COUNT(B4:D34)/30*100</f>
        <v>100</v>
      </c>
      <c r="E38" s="1">
        <f>COUNT(E4:G34)</f>
        <v>27</v>
      </c>
      <c r="F38" s="1" t="s">
        <v>29</v>
      </c>
      <c r="G38" s="1">
        <f xml:space="preserve"> COUNT(E4:G34)/30*100</f>
        <v>90</v>
      </c>
      <c r="H38" s="1">
        <f>COUNT(H4:J34)</f>
        <v>30</v>
      </c>
      <c r="I38" s="1" t="s">
        <v>30</v>
      </c>
      <c r="J38" s="1">
        <v>97</v>
      </c>
      <c r="K38" s="1">
        <f>COUNT(K4:M34)</f>
        <v>31</v>
      </c>
      <c r="L38" s="1" t="s">
        <v>31</v>
      </c>
      <c r="M38" s="1">
        <v>104</v>
      </c>
    </row>
    <row r="39" spans="1:13" x14ac:dyDescent="0.2">
      <c r="A39" s="1" t="s">
        <v>10</v>
      </c>
      <c r="C39" s="4">
        <f>PERCENTILE(B4:M34,0.98)</f>
        <v>20.181999999999992</v>
      </c>
    </row>
    <row r="40" spans="1:13" x14ac:dyDescent="0.2">
      <c r="A40" s="1" t="s">
        <v>11</v>
      </c>
      <c r="B40" s="4">
        <f>COUNT(B4:B34)/11*100</f>
        <v>100</v>
      </c>
      <c r="C40" s="4">
        <v>89</v>
      </c>
      <c r="D40" s="4">
        <f>COUNT(D4:D34)/10*100</f>
        <v>110.00000000000001</v>
      </c>
      <c r="E40" s="4">
        <f t="shared" ref="E40:G40" si="1">COUNT(E4:E34)/10*100</f>
        <v>100</v>
      </c>
      <c r="F40" s="4">
        <v>73</v>
      </c>
      <c r="G40" s="4">
        <f t="shared" si="1"/>
        <v>90</v>
      </c>
      <c r="H40" s="4">
        <f>COUNT(H4:H34)/10*100</f>
        <v>100</v>
      </c>
      <c r="I40" s="4">
        <f>COUNT(I4:I34)/10*100</f>
        <v>100</v>
      </c>
      <c r="J40" s="4">
        <v>91</v>
      </c>
      <c r="K40" s="4">
        <f>COUNT(K4:K34)/11*100</f>
        <v>100</v>
      </c>
      <c r="L40" s="4">
        <f>COUNT(L4:L34)/10*100</f>
        <v>90</v>
      </c>
      <c r="M40" s="4">
        <f>COUNT(M4:M34)/10*100</f>
        <v>110.00000000000001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A39" sqref="A39"/>
    </sheetView>
  </sheetViews>
  <sheetFormatPr defaultColWidth="9.140625" defaultRowHeight="12.75" x14ac:dyDescent="0.2"/>
  <cols>
    <col min="1" max="1" width="12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13</v>
      </c>
    </row>
    <row r="2" spans="1:13" x14ac:dyDescent="0.2">
      <c r="E2" s="1" t="s">
        <v>0</v>
      </c>
    </row>
    <row r="3" spans="1:13" x14ac:dyDescent="0.2">
      <c r="B3" s="2">
        <v>42736</v>
      </c>
      <c r="C3" s="2">
        <v>42775</v>
      </c>
      <c r="D3" s="2">
        <v>42795</v>
      </c>
      <c r="E3" s="2">
        <v>42826</v>
      </c>
      <c r="F3" s="2">
        <v>42856</v>
      </c>
      <c r="G3" s="2">
        <v>42887</v>
      </c>
      <c r="H3" s="2">
        <v>42917</v>
      </c>
      <c r="I3" s="2">
        <v>42948</v>
      </c>
      <c r="J3" s="2">
        <v>42979</v>
      </c>
      <c r="K3" s="2">
        <v>43009</v>
      </c>
      <c r="L3" s="2">
        <v>43040</v>
      </c>
      <c r="M3" s="2">
        <v>43070</v>
      </c>
    </row>
    <row r="4" spans="1:13" x14ac:dyDescent="0.2">
      <c r="A4" s="1">
        <v>1</v>
      </c>
      <c r="B4" s="3">
        <v>5.3</v>
      </c>
      <c r="C4" s="3">
        <v>6</v>
      </c>
      <c r="D4" s="3">
        <v>12.3</v>
      </c>
      <c r="E4" s="3">
        <v>7.2</v>
      </c>
      <c r="F4" s="3">
        <v>4.9000000000000004</v>
      </c>
      <c r="G4" s="3">
        <v>5.8</v>
      </c>
      <c r="H4" s="3">
        <v>14</v>
      </c>
      <c r="I4" s="3">
        <v>8</v>
      </c>
      <c r="J4" s="3">
        <v>8.5</v>
      </c>
      <c r="K4" s="3">
        <v>9.6999999999999993</v>
      </c>
      <c r="L4" s="3"/>
      <c r="M4" s="3">
        <v>23.5</v>
      </c>
    </row>
    <row r="5" spans="1:13" x14ac:dyDescent="0.2">
      <c r="A5" s="1">
        <v>2</v>
      </c>
      <c r="B5" s="3">
        <v>5</v>
      </c>
      <c r="C5" s="3">
        <v>7.3</v>
      </c>
      <c r="D5" s="3">
        <v>7.2</v>
      </c>
      <c r="E5" s="3">
        <v>8</v>
      </c>
      <c r="F5" s="3">
        <v>7.2</v>
      </c>
      <c r="G5" s="3">
        <v>5.4</v>
      </c>
      <c r="H5" s="3">
        <v>13.5</v>
      </c>
      <c r="I5" s="3">
        <v>9.6999999999999993</v>
      </c>
      <c r="J5" s="3">
        <v>9.9</v>
      </c>
      <c r="K5" s="3">
        <v>3.7</v>
      </c>
      <c r="L5" s="3">
        <v>5.3</v>
      </c>
      <c r="M5" s="3"/>
    </row>
    <row r="6" spans="1:13" x14ac:dyDescent="0.2">
      <c r="A6" s="1">
        <v>3</v>
      </c>
      <c r="B6" s="3">
        <v>4.3</v>
      </c>
      <c r="C6" s="3">
        <v>6.5</v>
      </c>
      <c r="D6" s="3">
        <v>6</v>
      </c>
      <c r="E6" s="3">
        <v>5.2</v>
      </c>
      <c r="F6" s="3">
        <v>4.7</v>
      </c>
      <c r="G6" s="3">
        <v>7.1</v>
      </c>
      <c r="H6" s="3">
        <v>5.7</v>
      </c>
      <c r="I6" s="3">
        <v>8.6999999999999993</v>
      </c>
      <c r="J6" s="3">
        <v>10</v>
      </c>
      <c r="K6" s="3">
        <v>9.8000000000000007</v>
      </c>
      <c r="L6" s="3">
        <v>6.2</v>
      </c>
      <c r="M6" s="3"/>
    </row>
    <row r="7" spans="1:13" x14ac:dyDescent="0.2">
      <c r="A7" s="1">
        <v>4</v>
      </c>
      <c r="B7" s="3">
        <v>6.8</v>
      </c>
      <c r="C7" s="3">
        <v>7.2</v>
      </c>
      <c r="D7" s="3">
        <v>9.5</v>
      </c>
      <c r="E7" s="3">
        <v>6.7</v>
      </c>
      <c r="F7" s="3">
        <v>4.2</v>
      </c>
      <c r="G7" s="3">
        <v>8.5</v>
      </c>
      <c r="H7" s="3">
        <v>5.3</v>
      </c>
      <c r="I7" s="3">
        <v>5.5</v>
      </c>
      <c r="J7" s="3">
        <v>11.8</v>
      </c>
      <c r="K7" s="3">
        <v>8.6999999999999993</v>
      </c>
      <c r="L7" s="3">
        <v>6</v>
      </c>
      <c r="M7" s="3"/>
    </row>
    <row r="8" spans="1:13" x14ac:dyDescent="0.2">
      <c r="A8" s="1">
        <v>5</v>
      </c>
      <c r="B8" s="3">
        <v>8</v>
      </c>
      <c r="C8" s="3">
        <v>8.1999999999999993</v>
      </c>
      <c r="D8" s="3">
        <v>8.6999999999999993</v>
      </c>
      <c r="E8" s="3">
        <v>9.6999999999999993</v>
      </c>
      <c r="F8" s="3">
        <v>5.6</v>
      </c>
      <c r="G8" s="3">
        <v>3.8</v>
      </c>
      <c r="H8" s="3">
        <v>4.7</v>
      </c>
      <c r="I8" s="3">
        <v>7.5</v>
      </c>
      <c r="J8" s="3">
        <v>7</v>
      </c>
      <c r="K8" s="3">
        <v>3.3</v>
      </c>
      <c r="L8" s="3">
        <v>5.8</v>
      </c>
      <c r="M8" s="3"/>
    </row>
    <row r="9" spans="1:13" x14ac:dyDescent="0.2">
      <c r="A9" s="1">
        <v>6</v>
      </c>
      <c r="B9" s="3">
        <v>4.7</v>
      </c>
      <c r="C9" s="3">
        <v>4</v>
      </c>
      <c r="D9" s="3"/>
      <c r="E9" s="3">
        <v>6.6</v>
      </c>
      <c r="F9" s="3">
        <v>7.5</v>
      </c>
      <c r="G9" s="3">
        <v>5.6</v>
      </c>
      <c r="H9" s="3">
        <v>4.5</v>
      </c>
      <c r="I9" s="3">
        <v>6.8</v>
      </c>
      <c r="J9" s="3">
        <v>8.5</v>
      </c>
      <c r="K9" s="3">
        <v>4.5999999999999996</v>
      </c>
      <c r="L9" s="3">
        <v>6.8</v>
      </c>
      <c r="M9" s="3">
        <v>2.5</v>
      </c>
    </row>
    <row r="10" spans="1:13" x14ac:dyDescent="0.2">
      <c r="A10" s="1">
        <v>7</v>
      </c>
      <c r="B10" s="6"/>
      <c r="C10" s="3">
        <v>8.6999999999999993</v>
      </c>
      <c r="D10" s="3">
        <v>6.5</v>
      </c>
      <c r="E10" s="3">
        <v>10.199999999999999</v>
      </c>
      <c r="F10" s="3">
        <v>9.1999999999999993</v>
      </c>
      <c r="G10" s="3">
        <v>6.5</v>
      </c>
      <c r="H10" s="3">
        <v>4.9000000000000004</v>
      </c>
      <c r="I10" s="3">
        <v>5</v>
      </c>
      <c r="J10" s="3">
        <v>7.5</v>
      </c>
      <c r="K10" s="3">
        <v>3.1</v>
      </c>
      <c r="L10" s="3">
        <v>8.6</v>
      </c>
      <c r="M10" s="3">
        <v>3</v>
      </c>
    </row>
    <row r="11" spans="1:13" x14ac:dyDescent="0.2">
      <c r="A11" s="1">
        <v>8</v>
      </c>
      <c r="B11" s="6"/>
      <c r="C11" s="3">
        <v>13.5</v>
      </c>
      <c r="D11" s="3">
        <v>3.8</v>
      </c>
      <c r="E11" s="3">
        <v>12.9</v>
      </c>
      <c r="F11" s="3">
        <v>10.199999999999999</v>
      </c>
      <c r="G11" s="3">
        <v>6.8</v>
      </c>
      <c r="H11" s="3">
        <v>6.5</v>
      </c>
      <c r="I11" s="3">
        <v>5.0999999999999996</v>
      </c>
      <c r="J11" s="3">
        <v>7.1</v>
      </c>
      <c r="K11" s="3"/>
      <c r="L11" s="3">
        <v>6.9</v>
      </c>
      <c r="M11" s="3">
        <v>4.7</v>
      </c>
    </row>
    <row r="12" spans="1:13" x14ac:dyDescent="0.2">
      <c r="A12" s="1">
        <v>9</v>
      </c>
      <c r="B12" s="6"/>
      <c r="C12" s="3">
        <v>8.1999999999999993</v>
      </c>
      <c r="D12" s="3">
        <v>6</v>
      </c>
      <c r="E12" s="3">
        <v>9.5</v>
      </c>
      <c r="F12" s="3">
        <v>8.1</v>
      </c>
      <c r="G12" s="3">
        <v>10.6</v>
      </c>
      <c r="H12" s="3">
        <v>7.9</v>
      </c>
      <c r="I12" s="3">
        <v>4.7</v>
      </c>
      <c r="J12" s="3">
        <v>9.6</v>
      </c>
      <c r="K12" s="3">
        <v>3.9</v>
      </c>
      <c r="L12" s="3">
        <v>4.7</v>
      </c>
      <c r="M12" s="3">
        <v>4.4000000000000004</v>
      </c>
    </row>
    <row r="13" spans="1:13" x14ac:dyDescent="0.2">
      <c r="A13" s="1">
        <v>10</v>
      </c>
      <c r="B13" s="6"/>
      <c r="C13" s="3">
        <v>6.1</v>
      </c>
      <c r="D13" s="3">
        <v>7.5</v>
      </c>
      <c r="E13" s="3">
        <v>10</v>
      </c>
      <c r="F13" s="3">
        <v>8.6999999999999993</v>
      </c>
      <c r="G13" s="3">
        <v>7.8</v>
      </c>
      <c r="H13" s="3">
        <v>6.9</v>
      </c>
      <c r="I13" s="3">
        <v>4.7</v>
      </c>
      <c r="J13" s="3">
        <v>8.6</v>
      </c>
      <c r="K13" s="3"/>
      <c r="L13" s="3">
        <v>6.3</v>
      </c>
      <c r="M13" s="3">
        <v>8.1</v>
      </c>
    </row>
    <row r="14" spans="1:13" x14ac:dyDescent="0.2">
      <c r="A14" s="1">
        <v>11</v>
      </c>
      <c r="B14" s="6"/>
      <c r="C14" s="3">
        <v>8.6999999999999993</v>
      </c>
      <c r="D14" s="3">
        <v>8.6999999999999993</v>
      </c>
      <c r="E14" s="3">
        <v>13.2</v>
      </c>
      <c r="F14" s="3">
        <v>9.6</v>
      </c>
      <c r="G14" s="3">
        <v>5</v>
      </c>
      <c r="H14" s="3">
        <v>6.5</v>
      </c>
      <c r="I14" s="3">
        <v>4.7</v>
      </c>
      <c r="J14" s="3">
        <v>8</v>
      </c>
      <c r="K14" s="3">
        <v>5.9</v>
      </c>
      <c r="L14" s="3">
        <v>7</v>
      </c>
      <c r="M14" s="3">
        <v>6.3</v>
      </c>
    </row>
    <row r="15" spans="1:13" x14ac:dyDescent="0.2">
      <c r="A15" s="1">
        <v>12</v>
      </c>
      <c r="B15" s="3">
        <v>6</v>
      </c>
      <c r="C15" s="3">
        <v>10.7</v>
      </c>
      <c r="D15" s="3">
        <v>2.8</v>
      </c>
      <c r="E15" s="3">
        <v>12.3</v>
      </c>
      <c r="F15" s="3">
        <v>7.6</v>
      </c>
      <c r="G15" s="3">
        <v>3.9</v>
      </c>
      <c r="H15" s="3">
        <v>5.7</v>
      </c>
      <c r="I15" s="3">
        <v>6</v>
      </c>
      <c r="J15" s="3">
        <v>9.4</v>
      </c>
      <c r="K15" s="3">
        <v>7.5</v>
      </c>
      <c r="L15" s="3">
        <v>8.3000000000000007</v>
      </c>
      <c r="M15" s="3">
        <v>6.7</v>
      </c>
    </row>
    <row r="16" spans="1:13" x14ac:dyDescent="0.2">
      <c r="A16" s="1">
        <v>13</v>
      </c>
      <c r="B16" s="3">
        <v>5</v>
      </c>
      <c r="C16" s="3">
        <v>13.4</v>
      </c>
      <c r="D16" s="3">
        <v>6.6</v>
      </c>
      <c r="E16" s="3">
        <v>16.100000000000001</v>
      </c>
      <c r="F16" s="3">
        <v>5.9</v>
      </c>
      <c r="G16" s="3">
        <v>5.2</v>
      </c>
      <c r="H16" s="3">
        <v>3.9</v>
      </c>
      <c r="I16" s="3">
        <v>4.4000000000000004</v>
      </c>
      <c r="J16" s="3"/>
      <c r="K16" s="3">
        <v>8.8000000000000007</v>
      </c>
      <c r="L16" s="3">
        <v>10.3</v>
      </c>
      <c r="M16" s="3">
        <v>14.2</v>
      </c>
    </row>
    <row r="17" spans="1:13" x14ac:dyDescent="0.2">
      <c r="A17" s="1">
        <v>14</v>
      </c>
      <c r="B17" s="3">
        <v>6.9</v>
      </c>
      <c r="C17" s="3">
        <v>9.3000000000000007</v>
      </c>
      <c r="D17" s="3">
        <v>6.3</v>
      </c>
      <c r="E17" s="3">
        <v>17.5</v>
      </c>
      <c r="F17" s="3">
        <v>12.2</v>
      </c>
      <c r="G17" s="3">
        <v>5.7</v>
      </c>
      <c r="H17" s="3">
        <v>4.4000000000000004</v>
      </c>
      <c r="I17" s="3">
        <v>4.5</v>
      </c>
      <c r="J17" s="3"/>
      <c r="K17" s="3">
        <v>7.4</v>
      </c>
      <c r="L17" s="3">
        <v>12.4</v>
      </c>
      <c r="M17" s="3">
        <v>9.6999999999999993</v>
      </c>
    </row>
    <row r="18" spans="1:13" x14ac:dyDescent="0.2">
      <c r="A18" s="1">
        <v>15</v>
      </c>
      <c r="B18" s="3">
        <v>5.0999999999999996</v>
      </c>
      <c r="C18" s="3">
        <v>5.9</v>
      </c>
      <c r="D18" s="3">
        <v>9</v>
      </c>
      <c r="E18" s="3">
        <v>14.9</v>
      </c>
      <c r="F18" s="3">
        <v>10</v>
      </c>
      <c r="G18" s="3">
        <v>6</v>
      </c>
      <c r="H18" s="3">
        <v>6.8</v>
      </c>
      <c r="I18" s="3">
        <v>3.7</v>
      </c>
      <c r="J18" s="3"/>
      <c r="K18" s="3">
        <v>6</v>
      </c>
      <c r="L18" s="3"/>
      <c r="M18" s="3">
        <v>6.4</v>
      </c>
    </row>
    <row r="19" spans="1:13" x14ac:dyDescent="0.2">
      <c r="A19" s="1">
        <v>16</v>
      </c>
      <c r="B19" s="3">
        <v>6.1</v>
      </c>
      <c r="C19" s="3">
        <v>7.4</v>
      </c>
      <c r="D19" s="3">
        <v>10.4</v>
      </c>
      <c r="E19" s="3">
        <v>8</v>
      </c>
      <c r="F19" s="3">
        <v>8.5</v>
      </c>
      <c r="G19" s="3">
        <v>5.8</v>
      </c>
      <c r="H19" s="3">
        <v>5.9</v>
      </c>
      <c r="I19" s="3">
        <v>3.5</v>
      </c>
      <c r="J19" s="3">
        <v>3.5</v>
      </c>
      <c r="K19" s="3">
        <v>4</v>
      </c>
      <c r="L19" s="3"/>
      <c r="M19" s="3">
        <v>6.4</v>
      </c>
    </row>
    <row r="20" spans="1:13" x14ac:dyDescent="0.2">
      <c r="A20" s="1">
        <v>17</v>
      </c>
      <c r="B20" s="6"/>
      <c r="C20" s="3">
        <v>9.1999999999999993</v>
      </c>
      <c r="D20" s="3">
        <v>6.9</v>
      </c>
      <c r="E20" s="3"/>
      <c r="F20" s="3">
        <v>7.2</v>
      </c>
      <c r="G20" s="3">
        <v>5.7</v>
      </c>
      <c r="H20" s="3">
        <v>4.5999999999999996</v>
      </c>
      <c r="I20" s="3">
        <v>6.3</v>
      </c>
      <c r="J20" s="3">
        <v>5.7</v>
      </c>
      <c r="K20" s="3">
        <v>5.7</v>
      </c>
      <c r="L20" s="3"/>
      <c r="M20" s="3">
        <v>5.9</v>
      </c>
    </row>
    <row r="21" spans="1:13" x14ac:dyDescent="0.2">
      <c r="A21" s="1">
        <v>18</v>
      </c>
      <c r="B21" s="6"/>
      <c r="C21" s="3">
        <v>11.6</v>
      </c>
      <c r="D21" s="3">
        <v>6.9</v>
      </c>
      <c r="E21" s="3">
        <v>9.8000000000000007</v>
      </c>
      <c r="F21" s="3">
        <v>5.5</v>
      </c>
      <c r="G21" s="3">
        <v>4.4000000000000004</v>
      </c>
      <c r="H21" s="3">
        <v>6</v>
      </c>
      <c r="I21" s="3">
        <v>6.2</v>
      </c>
      <c r="J21" s="3">
        <v>7.8</v>
      </c>
      <c r="K21" s="3">
        <v>8.1999999999999993</v>
      </c>
      <c r="L21" s="3">
        <v>6.2</v>
      </c>
      <c r="M21" s="3">
        <v>5.5</v>
      </c>
    </row>
    <row r="22" spans="1:13" x14ac:dyDescent="0.2">
      <c r="A22" s="1">
        <v>19</v>
      </c>
      <c r="B22" s="7">
        <v>4.5</v>
      </c>
      <c r="C22" s="3">
        <v>8.6</v>
      </c>
      <c r="D22" s="3">
        <v>9.6999999999999993</v>
      </c>
      <c r="E22" s="3">
        <v>11.5</v>
      </c>
      <c r="F22" s="3">
        <v>7</v>
      </c>
      <c r="G22" s="3"/>
      <c r="H22" s="3">
        <v>7.9</v>
      </c>
      <c r="I22" s="3">
        <v>6.2</v>
      </c>
      <c r="J22" s="3">
        <v>8.6</v>
      </c>
      <c r="K22" s="3">
        <v>8</v>
      </c>
      <c r="L22" s="3">
        <v>5.6</v>
      </c>
    </row>
    <row r="23" spans="1:13" x14ac:dyDescent="0.2">
      <c r="A23" s="1">
        <v>20</v>
      </c>
      <c r="B23" s="3">
        <v>6.5</v>
      </c>
      <c r="C23" s="3">
        <v>6.3</v>
      </c>
      <c r="D23" s="3">
        <v>5.9</v>
      </c>
      <c r="E23" s="3">
        <v>12</v>
      </c>
      <c r="F23" s="3">
        <v>6.9</v>
      </c>
      <c r="G23" s="3">
        <v>3</v>
      </c>
      <c r="H23" s="3">
        <v>10.5</v>
      </c>
      <c r="I23" s="3">
        <v>8.1</v>
      </c>
      <c r="J23" s="3">
        <v>7.6</v>
      </c>
      <c r="K23" s="3">
        <v>6.7</v>
      </c>
      <c r="M23" s="3">
        <v>6.2</v>
      </c>
    </row>
    <row r="24" spans="1:13" x14ac:dyDescent="0.2">
      <c r="A24" s="1">
        <v>21</v>
      </c>
      <c r="B24" s="3">
        <v>8.4</v>
      </c>
      <c r="C24" s="3">
        <v>2.5</v>
      </c>
      <c r="D24" s="3">
        <v>6.1</v>
      </c>
      <c r="E24" s="3">
        <v>7.8</v>
      </c>
      <c r="F24" s="3">
        <v>4.2</v>
      </c>
      <c r="G24" s="3">
        <v>1.8</v>
      </c>
      <c r="H24" s="3">
        <v>10.5</v>
      </c>
      <c r="I24" s="3">
        <v>9.8000000000000007</v>
      </c>
      <c r="J24" s="3">
        <v>9</v>
      </c>
      <c r="K24" s="3">
        <v>3.2</v>
      </c>
      <c r="L24" s="3">
        <v>9.1999999999999993</v>
      </c>
      <c r="M24" s="3">
        <v>11.4</v>
      </c>
    </row>
    <row r="25" spans="1:13" x14ac:dyDescent="0.2">
      <c r="A25" s="1">
        <v>22</v>
      </c>
      <c r="B25" s="3">
        <v>6.9</v>
      </c>
      <c r="C25" s="3">
        <v>6.3</v>
      </c>
      <c r="D25" s="3">
        <v>12.1</v>
      </c>
      <c r="E25" s="3">
        <v>7.3</v>
      </c>
      <c r="F25" s="3">
        <v>5</v>
      </c>
      <c r="G25" s="3">
        <v>4.5</v>
      </c>
      <c r="H25" s="3">
        <v>7.8</v>
      </c>
      <c r="I25" s="3">
        <v>1.6</v>
      </c>
      <c r="J25" s="3">
        <v>10.4</v>
      </c>
      <c r="K25" s="3">
        <v>3</v>
      </c>
      <c r="L25" s="3">
        <v>9.6</v>
      </c>
      <c r="M25" s="3">
        <v>7.2</v>
      </c>
    </row>
    <row r="26" spans="1:13" x14ac:dyDescent="0.2">
      <c r="A26" s="1">
        <v>23</v>
      </c>
      <c r="B26" s="3">
        <v>4</v>
      </c>
      <c r="C26" s="3">
        <v>6.4</v>
      </c>
      <c r="D26" s="3">
        <v>16.5</v>
      </c>
      <c r="E26" s="3">
        <v>5</v>
      </c>
      <c r="F26" s="3">
        <v>5.7</v>
      </c>
      <c r="G26" s="3">
        <v>7.2</v>
      </c>
      <c r="H26" s="3">
        <v>3.3</v>
      </c>
      <c r="I26" s="3">
        <v>9.1999999999999993</v>
      </c>
      <c r="J26" s="3">
        <v>12.2</v>
      </c>
      <c r="K26" s="3">
        <v>4.7</v>
      </c>
      <c r="L26" s="3">
        <v>6.1</v>
      </c>
      <c r="M26" s="3"/>
    </row>
    <row r="27" spans="1:13" x14ac:dyDescent="0.2">
      <c r="A27" s="1">
        <v>24</v>
      </c>
      <c r="B27" s="3">
        <v>7.8</v>
      </c>
      <c r="C27" s="3">
        <v>6.2</v>
      </c>
      <c r="D27" s="3">
        <v>13.6</v>
      </c>
      <c r="E27" s="3">
        <v>6.7</v>
      </c>
      <c r="F27" s="3">
        <v>5.0999999999999996</v>
      </c>
      <c r="G27" s="3">
        <v>6.2</v>
      </c>
      <c r="H27" s="3">
        <v>7.2</v>
      </c>
      <c r="I27" s="3">
        <v>7.4</v>
      </c>
      <c r="J27" s="3">
        <v>8.3000000000000007</v>
      </c>
      <c r="K27" s="3">
        <v>5.9</v>
      </c>
      <c r="L27" s="3">
        <v>7.3</v>
      </c>
      <c r="M27" s="3"/>
    </row>
    <row r="28" spans="1:13" x14ac:dyDescent="0.2">
      <c r="A28" s="1">
        <v>25</v>
      </c>
      <c r="B28" s="3">
        <v>7.6</v>
      </c>
      <c r="C28" s="3">
        <v>9.8000000000000007</v>
      </c>
      <c r="D28" s="3">
        <v>5.5</v>
      </c>
      <c r="E28" s="3">
        <v>5.8</v>
      </c>
      <c r="F28" s="3"/>
      <c r="G28" s="3">
        <v>6</v>
      </c>
      <c r="H28" s="3">
        <v>10.199999999999999</v>
      </c>
      <c r="I28" s="3">
        <v>11.3</v>
      </c>
      <c r="J28" s="3">
        <v>6.8</v>
      </c>
      <c r="K28" s="3"/>
      <c r="L28" s="3">
        <v>15.9</v>
      </c>
      <c r="M28" s="3"/>
    </row>
    <row r="29" spans="1:13" x14ac:dyDescent="0.2">
      <c r="A29" s="1">
        <v>26</v>
      </c>
      <c r="B29" s="3">
        <v>5.7</v>
      </c>
      <c r="C29" s="3">
        <v>9</v>
      </c>
      <c r="D29" s="3">
        <v>12.5</v>
      </c>
      <c r="E29" s="3">
        <v>9.3000000000000007</v>
      </c>
      <c r="F29" s="3">
        <v>5.7</v>
      </c>
      <c r="G29" s="3">
        <v>6.8</v>
      </c>
      <c r="H29" s="3">
        <v>11.2</v>
      </c>
      <c r="I29" s="3">
        <v>10.7</v>
      </c>
      <c r="J29" s="3">
        <v>6</v>
      </c>
      <c r="K29" s="3"/>
      <c r="L29" s="3">
        <v>9</v>
      </c>
      <c r="M29" s="3"/>
    </row>
    <row r="30" spans="1:13" x14ac:dyDescent="0.2">
      <c r="A30" s="1">
        <v>27</v>
      </c>
      <c r="B30" s="3">
        <v>7.1</v>
      </c>
      <c r="C30" s="3">
        <v>7.4</v>
      </c>
      <c r="D30" s="3">
        <v>8.1</v>
      </c>
      <c r="E30" s="3">
        <v>8.3000000000000007</v>
      </c>
      <c r="F30" s="3">
        <v>9.6999999999999993</v>
      </c>
      <c r="G30" s="3">
        <v>10.5</v>
      </c>
      <c r="H30" s="3">
        <v>9</v>
      </c>
      <c r="I30" s="3">
        <v>9.9</v>
      </c>
      <c r="J30" s="3">
        <v>6.7</v>
      </c>
      <c r="K30" s="3">
        <v>3.9</v>
      </c>
      <c r="L30" s="3">
        <v>7.3</v>
      </c>
      <c r="M30" s="3"/>
    </row>
    <row r="31" spans="1:13" x14ac:dyDescent="0.2">
      <c r="A31" s="1">
        <v>28</v>
      </c>
      <c r="B31" s="3">
        <v>6</v>
      </c>
      <c r="C31" s="3">
        <v>10</v>
      </c>
      <c r="D31" s="3">
        <v>9.1</v>
      </c>
      <c r="E31" s="3">
        <v>17</v>
      </c>
      <c r="F31" s="3">
        <v>10.6</v>
      </c>
      <c r="G31" s="3">
        <v>7.8</v>
      </c>
      <c r="H31" s="3">
        <v>6.8</v>
      </c>
      <c r="I31" s="3">
        <v>8.9</v>
      </c>
      <c r="J31" s="3">
        <v>10</v>
      </c>
      <c r="K31" s="3">
        <v>3.7</v>
      </c>
      <c r="L31" s="3">
        <v>9.3000000000000007</v>
      </c>
      <c r="M31" s="3"/>
    </row>
    <row r="32" spans="1:13" x14ac:dyDescent="0.2">
      <c r="A32" s="1">
        <v>29</v>
      </c>
      <c r="B32" s="3">
        <v>5.0999999999999996</v>
      </c>
      <c r="C32" s="3"/>
      <c r="D32" s="3">
        <v>8.9</v>
      </c>
      <c r="E32" s="3">
        <v>10.7</v>
      </c>
      <c r="F32" s="3">
        <v>5.5</v>
      </c>
      <c r="G32" s="3">
        <v>3</v>
      </c>
      <c r="H32" s="3">
        <v>5.6</v>
      </c>
      <c r="I32" s="3">
        <v>6.7</v>
      </c>
      <c r="J32" s="3">
        <v>9.1999999999999993</v>
      </c>
      <c r="K32" s="3">
        <v>5.5</v>
      </c>
      <c r="L32" s="3">
        <v>12.6</v>
      </c>
      <c r="M32" s="3">
        <v>9.1999999999999993</v>
      </c>
    </row>
    <row r="33" spans="1:13" x14ac:dyDescent="0.2">
      <c r="A33" s="1">
        <v>30</v>
      </c>
      <c r="B33" s="3">
        <v>10.8</v>
      </c>
      <c r="C33" s="3"/>
      <c r="D33" s="3">
        <v>5.2</v>
      </c>
      <c r="E33" s="3">
        <v>7</v>
      </c>
      <c r="F33" s="3">
        <v>8.6999999999999993</v>
      </c>
      <c r="G33" s="3">
        <v>10.199999999999999</v>
      </c>
      <c r="H33" s="3">
        <v>8.6999999999999993</v>
      </c>
      <c r="I33" s="3">
        <v>3.3</v>
      </c>
      <c r="J33" s="3">
        <v>10</v>
      </c>
      <c r="K33" s="3">
        <v>5.8</v>
      </c>
      <c r="L33" s="3">
        <v>14.9</v>
      </c>
      <c r="M33" s="3">
        <v>11.5</v>
      </c>
    </row>
    <row r="34" spans="1:13" x14ac:dyDescent="0.2">
      <c r="A34" s="1">
        <v>31</v>
      </c>
      <c r="B34" s="3">
        <v>12.9</v>
      </c>
      <c r="C34" s="3"/>
      <c r="D34" s="3">
        <v>7.3</v>
      </c>
      <c r="E34" s="3"/>
      <c r="F34" s="3">
        <v>7.7</v>
      </c>
      <c r="G34" s="3"/>
      <c r="H34" s="3">
        <v>7.8</v>
      </c>
      <c r="I34" s="3">
        <v>9.6</v>
      </c>
      <c r="J34" s="3"/>
      <c r="K34" s="3"/>
      <c r="L34" s="3"/>
      <c r="M34" s="3">
        <v>6.3</v>
      </c>
    </row>
    <row r="35" spans="1:13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">
      <c r="A36" s="1" t="s">
        <v>1</v>
      </c>
      <c r="B36" s="9">
        <f>MAX(B4:B34)</f>
        <v>12.9</v>
      </c>
      <c r="C36" s="9">
        <f t="shared" ref="C36:M36" si="0">MAX(C4:C34)</f>
        <v>13.5</v>
      </c>
      <c r="D36" s="9">
        <f t="shared" si="0"/>
        <v>16.5</v>
      </c>
      <c r="E36" s="9">
        <f t="shared" si="0"/>
        <v>17.5</v>
      </c>
      <c r="F36" s="9">
        <f t="shared" si="0"/>
        <v>12.2</v>
      </c>
      <c r="G36" s="9">
        <f t="shared" si="0"/>
        <v>10.6</v>
      </c>
      <c r="H36" s="9">
        <f t="shared" si="0"/>
        <v>14</v>
      </c>
      <c r="I36" s="9">
        <f t="shared" si="0"/>
        <v>11.3</v>
      </c>
      <c r="J36" s="9">
        <f t="shared" si="0"/>
        <v>12.2</v>
      </c>
      <c r="K36" s="9">
        <f t="shared" si="0"/>
        <v>9.8000000000000007</v>
      </c>
      <c r="L36" s="9">
        <f t="shared" si="0"/>
        <v>15.9</v>
      </c>
      <c r="M36" s="9">
        <f t="shared" si="0"/>
        <v>23.5</v>
      </c>
    </row>
    <row r="38" spans="1:13" x14ac:dyDescent="0.2">
      <c r="A38" s="1" t="s">
        <v>2</v>
      </c>
      <c r="B38" s="9">
        <f>MAX(B4:M34)</f>
        <v>23.5</v>
      </c>
      <c r="D38" s="1" t="s">
        <v>3</v>
      </c>
      <c r="E38" s="9">
        <f>AVERAGE(B4:M34)</f>
        <v>7.5300000000000029</v>
      </c>
      <c r="G38" s="1" t="s">
        <v>4</v>
      </c>
      <c r="H38" s="9">
        <f>STDEV(B4:M34)</f>
        <v>2.8925504359156888</v>
      </c>
      <c r="J38" s="1" t="s">
        <v>5</v>
      </c>
      <c r="K38" s="1">
        <f>COUNT(B4:M34)</f>
        <v>330</v>
      </c>
      <c r="L38" s="1" t="s">
        <v>12</v>
      </c>
      <c r="M38" s="10">
        <f>100*K38/365</f>
        <v>90.410958904109592</v>
      </c>
    </row>
    <row r="39" spans="1:13" x14ac:dyDescent="0.2">
      <c r="A39" s="1" t="s">
        <v>40</v>
      </c>
      <c r="B39" s="1">
        <f>COUNT(B4:D34)</f>
        <v>82</v>
      </c>
      <c r="C39" s="1" t="s">
        <v>6</v>
      </c>
      <c r="D39" s="10">
        <f xml:space="preserve"> COUNT(B4:D34)/90*100</f>
        <v>91.111111111111114</v>
      </c>
      <c r="E39" s="1">
        <f>COUNT(E4:G34)</f>
        <v>88</v>
      </c>
      <c r="F39" s="1" t="s">
        <v>7</v>
      </c>
      <c r="G39" s="10">
        <f xml:space="preserve"> COUNT(E4:G34)/91*100</f>
        <v>96.703296703296701</v>
      </c>
      <c r="H39" s="1">
        <f>COUNT(H4:J34)</f>
        <v>89</v>
      </c>
      <c r="I39" s="1" t="s">
        <v>8</v>
      </c>
      <c r="J39" s="10">
        <f xml:space="preserve"> COUNT(H4:J34)/92*100</f>
        <v>96.739130434782609</v>
      </c>
      <c r="K39" s="1">
        <f>COUNT(K4:M34)</f>
        <v>71</v>
      </c>
      <c r="L39" s="1" t="s">
        <v>9</v>
      </c>
      <c r="M39" s="10">
        <f xml:space="preserve"> COUNT(K4:M34)/92*100</f>
        <v>77.173913043478265</v>
      </c>
    </row>
    <row r="40" spans="1:13" x14ac:dyDescent="0.2">
      <c r="A40" s="1" t="s">
        <v>10</v>
      </c>
      <c r="C40" s="9">
        <f>PERCENTILE(B4:M34,0.98)</f>
        <v>14.9</v>
      </c>
    </row>
    <row r="41" spans="1:13" x14ac:dyDescent="0.2">
      <c r="A41" s="1" t="s">
        <v>11</v>
      </c>
      <c r="B41" s="10">
        <f>COUNT(B4:B34)/31*100</f>
        <v>77.41935483870968</v>
      </c>
      <c r="C41" s="10">
        <f>COUNT(C4:C34)/29*100</f>
        <v>96.551724137931032</v>
      </c>
      <c r="D41" s="10">
        <f>COUNT(D4:D34)/31*100</f>
        <v>96.774193548387103</v>
      </c>
      <c r="E41" s="10">
        <f>COUNT(E4:E34)/30*100</f>
        <v>96.666666666666671</v>
      </c>
      <c r="F41" s="10">
        <f>COUNT(F4:F34)/31*100</f>
        <v>96.774193548387103</v>
      </c>
      <c r="G41" s="10">
        <f>COUNT(G4:G34)/30*100</f>
        <v>96.666666666666671</v>
      </c>
      <c r="H41" s="10">
        <f>COUNT(H4:H34)/31*100</f>
        <v>100</v>
      </c>
      <c r="I41" s="10">
        <f>COUNT(I4:I34)/31*100</f>
        <v>100</v>
      </c>
      <c r="J41" s="10">
        <f>COUNT(J4:J34)/30*100</f>
        <v>90</v>
      </c>
      <c r="K41" s="10">
        <f>COUNT(K4:K34)/31*100</f>
        <v>83.870967741935488</v>
      </c>
      <c r="L41" s="10">
        <f>COUNT(L4:L34)/30*100</f>
        <v>83.333333333333343</v>
      </c>
      <c r="M41" s="10">
        <f>COUNT(M4:M34)/31*100</f>
        <v>64.516129032258064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9" sqref="A39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14</v>
      </c>
    </row>
    <row r="2" spans="1:13" x14ac:dyDescent="0.2">
      <c r="E2" s="1" t="s">
        <v>0</v>
      </c>
    </row>
    <row r="3" spans="1:13" x14ac:dyDescent="0.2">
      <c r="B3" s="2">
        <v>42736</v>
      </c>
      <c r="C3" s="2">
        <v>42775</v>
      </c>
      <c r="D3" s="2">
        <v>42795</v>
      </c>
      <c r="E3" s="2">
        <v>42826</v>
      </c>
      <c r="F3" s="2">
        <v>42856</v>
      </c>
      <c r="G3" s="2">
        <v>42887</v>
      </c>
      <c r="H3" s="2">
        <v>42917</v>
      </c>
      <c r="I3" s="2">
        <v>42948</v>
      </c>
      <c r="J3" s="2">
        <v>42979</v>
      </c>
      <c r="K3" s="2">
        <v>43009</v>
      </c>
      <c r="L3" s="2">
        <v>43040</v>
      </c>
      <c r="M3" s="2">
        <v>43070</v>
      </c>
    </row>
    <row r="4" spans="1:13" x14ac:dyDescent="0.2">
      <c r="A4" s="1">
        <v>1</v>
      </c>
      <c r="B4" s="3"/>
      <c r="C4" s="3"/>
      <c r="D4" s="3"/>
      <c r="E4" s="3">
        <v>7.6</v>
      </c>
      <c r="F4" s="3"/>
      <c r="G4" s="3"/>
      <c r="H4" s="3"/>
      <c r="I4" s="3"/>
      <c r="J4" s="3"/>
      <c r="K4" s="3"/>
      <c r="L4" s="3"/>
      <c r="M4" s="3"/>
    </row>
    <row r="5" spans="1:13" x14ac:dyDescent="0.2">
      <c r="A5" s="1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>
        <v>19.600000000000001</v>
      </c>
    </row>
    <row r="6" spans="1:13" x14ac:dyDescent="0.2">
      <c r="A6" s="1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">
      <c r="A7" s="1">
        <v>4</v>
      </c>
      <c r="B7" s="3"/>
      <c r="C7" s="3"/>
      <c r="D7" s="3"/>
      <c r="E7" s="3"/>
      <c r="F7" s="3"/>
      <c r="G7" s="3"/>
      <c r="H7" s="3"/>
      <c r="I7" s="3"/>
      <c r="J7" s="3"/>
      <c r="K7" s="3">
        <v>6.8</v>
      </c>
      <c r="L7" s="3"/>
      <c r="M7" s="3"/>
    </row>
    <row r="8" spans="1:13" x14ac:dyDescent="0.2">
      <c r="A8" s="1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">
      <c r="A9" s="1">
        <v>6</v>
      </c>
      <c r="B9" s="3"/>
      <c r="C9" s="3"/>
      <c r="D9" s="3"/>
      <c r="E9" s="3"/>
      <c r="F9" s="3"/>
      <c r="G9" s="3"/>
      <c r="H9" s="3">
        <v>6.5</v>
      </c>
      <c r="I9" s="3"/>
      <c r="J9" s="3">
        <v>9.6999999999999993</v>
      </c>
      <c r="K9" s="3"/>
      <c r="L9" s="3"/>
      <c r="M9" s="3"/>
    </row>
    <row r="10" spans="1:13" x14ac:dyDescent="0.2">
      <c r="A10" s="1">
        <v>7</v>
      </c>
      <c r="B10" s="3">
        <v>5.9</v>
      </c>
      <c r="C10" s="3"/>
      <c r="D10" s="3"/>
      <c r="E10" s="3"/>
      <c r="F10" s="3">
        <v>9.5</v>
      </c>
      <c r="G10" s="3"/>
      <c r="H10" s="3"/>
      <c r="I10" s="3"/>
      <c r="J10" s="3"/>
      <c r="K10" s="3"/>
      <c r="L10" s="3"/>
      <c r="M10" s="3"/>
    </row>
    <row r="11" spans="1:13" x14ac:dyDescent="0.2">
      <c r="A11" s="1">
        <v>8</v>
      </c>
      <c r="B11" s="3"/>
      <c r="C11" s="3"/>
      <c r="D11" s="3">
        <v>4</v>
      </c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">
      <c r="A12" s="1">
        <v>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>
        <v>5.7</v>
      </c>
    </row>
    <row r="13" spans="1:13" x14ac:dyDescent="0.2">
      <c r="A13" s="1">
        <v>10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>
        <v>5.8</v>
      </c>
      <c r="M13" s="3"/>
    </row>
    <row r="14" spans="1:13" x14ac:dyDescent="0.2">
      <c r="A14" s="1">
        <v>11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">
      <c r="A15" s="1">
        <v>12</v>
      </c>
      <c r="B15" s="3"/>
      <c r="C15" s="3">
        <v>10.199999999999999</v>
      </c>
      <c r="D15" s="3"/>
      <c r="E15" s="3"/>
      <c r="F15" s="3"/>
      <c r="G15" s="3">
        <v>5.5</v>
      </c>
      <c r="H15" s="3"/>
      <c r="I15" s="3"/>
      <c r="J15" s="3"/>
      <c r="K15" s="3"/>
      <c r="L15" s="3"/>
      <c r="M15" s="3"/>
    </row>
    <row r="16" spans="1:13" x14ac:dyDescent="0.2">
      <c r="A16" s="1">
        <v>13</v>
      </c>
      <c r="B16" s="3"/>
      <c r="C16" s="3"/>
      <c r="D16" s="3"/>
      <c r="E16" s="3">
        <v>7.9</v>
      </c>
      <c r="F16" s="3"/>
      <c r="G16" s="3"/>
      <c r="H16" s="3"/>
      <c r="I16" s="3"/>
      <c r="J16" s="3"/>
      <c r="K16" s="3"/>
      <c r="L16" s="3"/>
      <c r="M16" s="3"/>
    </row>
    <row r="17" spans="1:13" x14ac:dyDescent="0.2">
      <c r="A17" s="1">
        <v>14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">
      <c r="A18" s="1">
        <v>15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>
        <v>12.6</v>
      </c>
      <c r="M18" s="3"/>
    </row>
    <row r="19" spans="1:13" x14ac:dyDescent="0.2">
      <c r="A19" s="1">
        <v>16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">
      <c r="A20" s="1">
        <v>17</v>
      </c>
      <c r="B20" s="3"/>
      <c r="C20" s="3"/>
      <c r="D20" s="3"/>
      <c r="E20" s="3"/>
      <c r="F20" s="3"/>
      <c r="G20" s="3"/>
      <c r="H20" s="3"/>
      <c r="I20" s="3"/>
      <c r="J20" s="3"/>
      <c r="K20" s="3">
        <v>6.6</v>
      </c>
      <c r="L20" s="3"/>
      <c r="M20" s="3"/>
    </row>
    <row r="21" spans="1:13" x14ac:dyDescent="0.2">
      <c r="A21" s="1">
        <v>18</v>
      </c>
      <c r="B21" s="3"/>
      <c r="C21" s="3"/>
      <c r="D21" s="3"/>
      <c r="E21" s="3"/>
      <c r="F21" s="3"/>
      <c r="G21" s="3"/>
      <c r="H21" s="3">
        <v>6.7</v>
      </c>
      <c r="I21" s="3"/>
      <c r="J21" s="3"/>
      <c r="K21" s="3"/>
      <c r="L21" s="3"/>
      <c r="M21" s="3"/>
    </row>
    <row r="22" spans="1:13" x14ac:dyDescent="0.2">
      <c r="A22" s="1">
        <v>19</v>
      </c>
      <c r="B22" s="3">
        <v>4.5</v>
      </c>
      <c r="C22" s="3"/>
      <c r="D22" s="3"/>
      <c r="E22" s="3"/>
      <c r="F22" s="3">
        <v>9.4</v>
      </c>
      <c r="G22" s="3"/>
      <c r="H22" s="3"/>
      <c r="I22" s="3"/>
      <c r="J22" s="3"/>
      <c r="K22" s="3"/>
      <c r="L22" s="3"/>
      <c r="M22" s="3"/>
    </row>
    <row r="23" spans="1:13" x14ac:dyDescent="0.2">
      <c r="A23" s="1">
        <v>20</v>
      </c>
      <c r="B23" s="3"/>
      <c r="C23" s="3"/>
      <c r="D23" s="3">
        <v>6.3</v>
      </c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">
      <c r="A24" s="1">
        <v>21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>
        <v>11.2</v>
      </c>
    </row>
    <row r="25" spans="1:13" x14ac:dyDescent="0.2">
      <c r="A25" s="1">
        <v>22</v>
      </c>
      <c r="B25" s="3"/>
      <c r="C25" s="3"/>
      <c r="D25" s="3"/>
      <c r="E25" s="3"/>
      <c r="F25" s="3"/>
      <c r="G25" s="3"/>
      <c r="H25" s="3"/>
      <c r="I25" s="3"/>
      <c r="J25" s="3">
        <v>14.9</v>
      </c>
      <c r="K25" s="3"/>
      <c r="L25" s="3"/>
      <c r="M25" s="3"/>
    </row>
    <row r="26" spans="1:13" x14ac:dyDescent="0.2">
      <c r="A26" s="1">
        <v>23</v>
      </c>
      <c r="B26" s="3"/>
      <c r="C26" s="3"/>
      <c r="D26" s="3"/>
      <c r="E26" s="3"/>
      <c r="F26" s="3"/>
      <c r="G26" s="3"/>
      <c r="H26" s="3"/>
      <c r="I26" s="3">
        <v>12.7</v>
      </c>
      <c r="J26" s="3"/>
      <c r="K26" s="3"/>
      <c r="L26" s="3"/>
      <c r="M26" s="3"/>
    </row>
    <row r="27" spans="1:13" x14ac:dyDescent="0.2">
      <c r="A27" s="1">
        <v>24</v>
      </c>
      <c r="B27" s="3"/>
      <c r="C27" s="6" t="s">
        <v>34</v>
      </c>
      <c r="D27" s="3"/>
      <c r="E27" s="3"/>
      <c r="F27" s="3"/>
      <c r="G27" s="3">
        <v>8.6999999999999993</v>
      </c>
      <c r="H27" s="3"/>
      <c r="I27" s="3"/>
      <c r="J27" s="3"/>
      <c r="K27" s="3"/>
      <c r="L27" s="3"/>
      <c r="M27" s="3"/>
    </row>
    <row r="28" spans="1:13" x14ac:dyDescent="0.2">
      <c r="A28" s="1">
        <v>25</v>
      </c>
      <c r="B28" s="3"/>
      <c r="C28" s="3"/>
      <c r="D28" s="3"/>
      <c r="E28" s="3">
        <v>5.8</v>
      </c>
      <c r="F28" s="3"/>
      <c r="G28" s="3"/>
      <c r="H28" s="3"/>
      <c r="I28" s="3"/>
      <c r="J28" s="3"/>
      <c r="K28" s="3"/>
      <c r="L28" s="3"/>
      <c r="M28" s="3"/>
    </row>
    <row r="29" spans="1:13" x14ac:dyDescent="0.2">
      <c r="A29" s="1">
        <v>26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">
      <c r="A30" s="1">
        <v>27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">
      <c r="A31" s="1">
        <v>28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/>
      <c r="H32" s="3"/>
      <c r="I32" s="3"/>
      <c r="J32" s="3"/>
      <c r="K32" s="3">
        <v>6.7</v>
      </c>
      <c r="L32" s="3"/>
      <c r="M32" s="3"/>
    </row>
    <row r="33" spans="1:13" x14ac:dyDescent="0.2">
      <c r="A33" s="1">
        <v>30</v>
      </c>
      <c r="B33" s="3"/>
      <c r="C33" s="3"/>
      <c r="D33" s="3"/>
      <c r="E33" s="3"/>
      <c r="F33" s="3"/>
      <c r="G33" s="3"/>
      <c r="H33" s="3">
        <v>10</v>
      </c>
      <c r="I33" s="3"/>
      <c r="J33" s="3"/>
      <c r="K33" s="3"/>
      <c r="L33" s="3"/>
      <c r="M33" s="3"/>
    </row>
    <row r="34" spans="1:13" x14ac:dyDescent="0.2">
      <c r="A34" s="1">
        <v>31</v>
      </c>
      <c r="B34" s="3">
        <v>12.4</v>
      </c>
      <c r="C34" s="3"/>
      <c r="D34" s="3"/>
      <c r="E34" s="3"/>
      <c r="F34" s="3">
        <v>10.5</v>
      </c>
      <c r="G34" s="3"/>
      <c r="H34" s="3"/>
      <c r="I34" s="3"/>
      <c r="J34" s="3"/>
      <c r="K34" s="3"/>
      <c r="L34" s="3"/>
      <c r="M34" s="3"/>
    </row>
    <row r="35" spans="1:13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">
      <c r="A36" s="1" t="s">
        <v>1</v>
      </c>
      <c r="B36" s="9">
        <f>MAX(B4:B34)</f>
        <v>12.4</v>
      </c>
      <c r="C36" s="9">
        <f t="shared" ref="C36:M36" si="0">MAX(C4:C34)</f>
        <v>10.199999999999999</v>
      </c>
      <c r="D36" s="9">
        <f t="shared" si="0"/>
        <v>6.3</v>
      </c>
      <c r="E36" s="9">
        <f t="shared" si="0"/>
        <v>7.9</v>
      </c>
      <c r="F36" s="9">
        <f t="shared" si="0"/>
        <v>10.5</v>
      </c>
      <c r="G36" s="9">
        <f t="shared" si="0"/>
        <v>8.6999999999999993</v>
      </c>
      <c r="H36" s="9">
        <f t="shared" si="0"/>
        <v>10</v>
      </c>
      <c r="I36" s="9">
        <f t="shared" si="0"/>
        <v>12.7</v>
      </c>
      <c r="J36" s="9">
        <f t="shared" si="0"/>
        <v>14.9</v>
      </c>
      <c r="K36" s="9">
        <f t="shared" si="0"/>
        <v>6.8</v>
      </c>
      <c r="L36" s="9">
        <f t="shared" si="0"/>
        <v>12.6</v>
      </c>
      <c r="M36" s="9">
        <f t="shared" si="0"/>
        <v>19.600000000000001</v>
      </c>
    </row>
    <row r="38" spans="1:13" x14ac:dyDescent="0.2">
      <c r="A38" s="1" t="s">
        <v>2</v>
      </c>
      <c r="B38" s="1">
        <f>MAX(B4:M34)</f>
        <v>19.600000000000001</v>
      </c>
      <c r="D38" s="1" t="s">
        <v>3</v>
      </c>
      <c r="E38" s="9">
        <f>AVERAGE(B4:M34)</f>
        <v>8.7035714285714274</v>
      </c>
      <c r="G38" s="1" t="s">
        <v>4</v>
      </c>
      <c r="H38" s="9">
        <f>STDEV(B4:M34)</f>
        <v>3.4950210239241737</v>
      </c>
      <c r="J38" s="1" t="s">
        <v>5</v>
      </c>
      <c r="K38" s="1">
        <f>COUNT(B4:M34)</f>
        <v>28</v>
      </c>
      <c r="L38" s="1" t="s">
        <v>37</v>
      </c>
      <c r="M38" s="9">
        <f>100*K38/31</f>
        <v>90.322580645161295</v>
      </c>
    </row>
    <row r="39" spans="1:13" x14ac:dyDescent="0.2">
      <c r="A39" s="1" t="s">
        <v>40</v>
      </c>
      <c r="B39" s="1">
        <f>COUNT(B4:D34)</f>
        <v>6</v>
      </c>
      <c r="C39" s="1" t="s">
        <v>6</v>
      </c>
      <c r="D39" s="10">
        <f xml:space="preserve"> COUNT(B4:D34)/8*100</f>
        <v>75</v>
      </c>
      <c r="E39" s="1">
        <f>COUNT(E4:G34)</f>
        <v>8</v>
      </c>
      <c r="F39" s="1" t="s">
        <v>7</v>
      </c>
      <c r="G39" s="10">
        <f xml:space="preserve"> COUNT(E4:G34)/7*100</f>
        <v>114.28571428571428</v>
      </c>
      <c r="H39" s="1">
        <f>COUNT(H4:J34)</f>
        <v>6</v>
      </c>
      <c r="I39" s="1" t="s">
        <v>8</v>
      </c>
      <c r="J39" s="10">
        <f xml:space="preserve"> COUNT(H4:J34)/8*100</f>
        <v>75</v>
      </c>
      <c r="K39" s="1">
        <f>COUNT(K4:M34)</f>
        <v>8</v>
      </c>
      <c r="L39" s="1" t="s">
        <v>9</v>
      </c>
      <c r="M39" s="10">
        <f xml:space="preserve"> COUNT(K4:M34)/8*100</f>
        <v>100</v>
      </c>
    </row>
    <row r="40" spans="1:13" x14ac:dyDescent="0.2">
      <c r="A40" s="1" t="s">
        <v>10</v>
      </c>
      <c r="C40" s="9">
        <f>PERCENTILE(B4:M34,0.98)</f>
        <v>17.062000000000005</v>
      </c>
    </row>
    <row r="41" spans="1:13" x14ac:dyDescent="0.2">
      <c r="A41" s="1" t="s">
        <v>11</v>
      </c>
      <c r="B41" s="10">
        <f>COUNT(B4:B34)/3*100</f>
        <v>100</v>
      </c>
      <c r="C41" s="10">
        <f>COUNT(C4:C34)/2*100</f>
        <v>50</v>
      </c>
      <c r="D41" s="10">
        <f>COUNT(D4:D34)/2*100</f>
        <v>100</v>
      </c>
      <c r="E41" s="10">
        <f>COUNT(E4:E34)/3*100</f>
        <v>100</v>
      </c>
      <c r="F41" s="10">
        <f>COUNT(F4:F34)/3*100</f>
        <v>100</v>
      </c>
      <c r="G41" s="10">
        <f>COUNT(G4:G34)/2*100</f>
        <v>100</v>
      </c>
      <c r="H41" s="10">
        <f>COUNT(H4:H34)/3*100</f>
        <v>100</v>
      </c>
      <c r="I41" s="10">
        <f>COUNT(I4:I34)/2*100</f>
        <v>50</v>
      </c>
      <c r="J41" s="10">
        <f t="shared" ref="J41:M41" si="1">COUNT(J4:J34)/3*100</f>
        <v>66.666666666666657</v>
      </c>
      <c r="K41" s="10">
        <f t="shared" si="1"/>
        <v>100</v>
      </c>
      <c r="L41" s="10">
        <f>COUNT(L4:L34)/2*100</f>
        <v>100</v>
      </c>
      <c r="M41" s="10">
        <f t="shared" si="1"/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40" sqref="C40"/>
    </sheetView>
  </sheetViews>
  <sheetFormatPr defaultColWidth="9.140625" defaultRowHeight="12.75" x14ac:dyDescent="0.2"/>
  <cols>
    <col min="1" max="1" width="12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15</v>
      </c>
    </row>
    <row r="2" spans="1:13" x14ac:dyDescent="0.2">
      <c r="E2" s="1" t="s">
        <v>0</v>
      </c>
    </row>
    <row r="3" spans="1:13" x14ac:dyDescent="0.2">
      <c r="B3" s="2">
        <v>42736</v>
      </c>
      <c r="C3" s="2">
        <v>42775</v>
      </c>
      <c r="D3" s="2">
        <v>42795</v>
      </c>
      <c r="E3" s="2">
        <v>42826</v>
      </c>
      <c r="F3" s="2">
        <v>42856</v>
      </c>
      <c r="G3" s="2">
        <v>42887</v>
      </c>
      <c r="H3" s="2">
        <v>42917</v>
      </c>
      <c r="I3" s="2">
        <v>42948</v>
      </c>
      <c r="J3" s="2">
        <v>42979</v>
      </c>
      <c r="K3" s="2">
        <v>43009</v>
      </c>
      <c r="L3" s="2">
        <v>43040</v>
      </c>
      <c r="M3" s="2">
        <v>43070</v>
      </c>
    </row>
    <row r="4" spans="1:13" x14ac:dyDescent="0.2">
      <c r="A4" s="1">
        <v>1</v>
      </c>
      <c r="B4" s="3">
        <v>7</v>
      </c>
      <c r="C4" s="3"/>
      <c r="D4" s="3"/>
      <c r="E4" s="3">
        <v>9.3000000000000007</v>
      </c>
      <c r="F4" s="3">
        <v>5.8</v>
      </c>
      <c r="G4" s="3"/>
      <c r="H4" s="3"/>
      <c r="I4" s="3"/>
      <c r="J4" s="3"/>
      <c r="K4" s="3"/>
      <c r="L4" s="3"/>
      <c r="M4" s="3"/>
    </row>
    <row r="5" spans="1:13" x14ac:dyDescent="0.2">
      <c r="A5" s="1">
        <v>2</v>
      </c>
      <c r="B5" s="3"/>
      <c r="C5" s="3"/>
      <c r="D5" s="3">
        <v>3.9</v>
      </c>
      <c r="E5" s="3"/>
      <c r="F5" s="3"/>
      <c r="G5" s="3"/>
      <c r="H5" s="3"/>
      <c r="I5" s="3"/>
      <c r="J5" s="3"/>
      <c r="K5" s="3"/>
      <c r="L5" s="3"/>
      <c r="M5" s="3"/>
    </row>
    <row r="6" spans="1:13" x14ac:dyDescent="0.2">
      <c r="A6" s="1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>
        <v>6</v>
      </c>
      <c r="M6" s="3">
        <v>15.3</v>
      </c>
    </row>
    <row r="7" spans="1:13" x14ac:dyDescent="0.2">
      <c r="A7" s="1">
        <v>4</v>
      </c>
      <c r="B7" s="3"/>
      <c r="C7" s="3"/>
      <c r="D7" s="3"/>
      <c r="E7" s="3"/>
      <c r="F7" s="3"/>
      <c r="G7" s="3"/>
      <c r="H7" s="3"/>
      <c r="I7" s="3"/>
      <c r="J7" s="3">
        <v>11.5</v>
      </c>
      <c r="K7" s="3" t="s">
        <v>38</v>
      </c>
      <c r="L7" s="3"/>
      <c r="M7" s="3"/>
    </row>
    <row r="8" spans="1:13" x14ac:dyDescent="0.2">
      <c r="A8" s="1">
        <v>5</v>
      </c>
      <c r="B8" s="3"/>
      <c r="C8" s="3"/>
      <c r="D8" s="3"/>
      <c r="E8" s="3"/>
      <c r="F8" s="3"/>
      <c r="G8" s="3"/>
      <c r="H8" s="3"/>
      <c r="I8" s="3">
        <v>6.3</v>
      </c>
      <c r="J8" s="3"/>
      <c r="K8" s="3"/>
      <c r="L8" s="3"/>
      <c r="M8" s="3"/>
    </row>
    <row r="9" spans="1:13" x14ac:dyDescent="0.2">
      <c r="A9" s="1">
        <v>6</v>
      </c>
      <c r="B9" s="3"/>
      <c r="C9" s="3">
        <v>9.9</v>
      </c>
      <c r="D9" s="3"/>
      <c r="E9" s="3"/>
      <c r="F9" s="3"/>
      <c r="G9" s="3">
        <v>3</v>
      </c>
      <c r="H9" s="3">
        <v>6.2</v>
      </c>
      <c r="I9" s="3"/>
      <c r="J9" s="3"/>
      <c r="K9" s="3"/>
      <c r="L9" s="3"/>
      <c r="M9" s="3"/>
    </row>
    <row r="10" spans="1:13" x14ac:dyDescent="0.2">
      <c r="A10" s="1">
        <v>7</v>
      </c>
      <c r="B10" s="3">
        <v>4.5</v>
      </c>
      <c r="C10" s="3"/>
      <c r="D10" s="3"/>
      <c r="E10" s="3">
        <v>9.6999999999999993</v>
      </c>
      <c r="F10" s="3">
        <v>10.3</v>
      </c>
      <c r="G10" s="3"/>
      <c r="H10" s="3"/>
      <c r="I10" s="3"/>
      <c r="J10" s="3"/>
      <c r="K10" s="3"/>
      <c r="L10" s="3"/>
      <c r="M10" s="3"/>
    </row>
    <row r="11" spans="1:13" x14ac:dyDescent="0.2">
      <c r="A11" s="1">
        <v>8</v>
      </c>
      <c r="B11" s="3"/>
      <c r="C11" s="3"/>
      <c r="D11" s="3">
        <v>3.4</v>
      </c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">
      <c r="A12" s="1">
        <v>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>
        <v>4.3</v>
      </c>
      <c r="M12" s="3">
        <v>8.6</v>
      </c>
    </row>
    <row r="13" spans="1:13" x14ac:dyDescent="0.2">
      <c r="A13" s="1">
        <v>10</v>
      </c>
      <c r="B13" s="3"/>
      <c r="C13" s="3"/>
      <c r="D13" s="3"/>
      <c r="E13" s="3"/>
      <c r="F13" s="3"/>
      <c r="G13" s="3"/>
      <c r="H13" s="3"/>
      <c r="I13" s="3"/>
      <c r="J13" s="3">
        <v>8.9</v>
      </c>
      <c r="K13" s="3">
        <v>12.9</v>
      </c>
      <c r="L13" s="3"/>
      <c r="M13" s="3"/>
    </row>
    <row r="14" spans="1:13" x14ac:dyDescent="0.2">
      <c r="A14" s="1">
        <v>11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">
      <c r="A15" s="1">
        <v>12</v>
      </c>
      <c r="B15" s="3"/>
      <c r="C15" s="3">
        <v>12</v>
      </c>
      <c r="D15" s="3"/>
      <c r="E15" s="3"/>
      <c r="F15" s="3"/>
      <c r="G15" s="3">
        <v>5.5</v>
      </c>
      <c r="H15" s="3">
        <v>5.5</v>
      </c>
      <c r="I15" s="3"/>
      <c r="J15" s="3"/>
      <c r="K15" s="3"/>
      <c r="L15" s="3"/>
      <c r="M15" s="3"/>
    </row>
    <row r="16" spans="1:13" x14ac:dyDescent="0.2">
      <c r="A16" s="1">
        <v>13</v>
      </c>
      <c r="B16" s="3">
        <v>6.7</v>
      </c>
      <c r="C16" s="3"/>
      <c r="D16" s="3"/>
      <c r="E16" s="3">
        <v>11.3</v>
      </c>
      <c r="F16" s="3">
        <v>5.4</v>
      </c>
      <c r="G16" s="3"/>
      <c r="H16" s="3"/>
      <c r="I16" s="3"/>
      <c r="J16" s="3"/>
      <c r="K16" s="3"/>
      <c r="L16" s="3"/>
      <c r="M16" s="3"/>
    </row>
    <row r="17" spans="1:13" x14ac:dyDescent="0.2">
      <c r="A17" s="1">
        <v>14</v>
      </c>
      <c r="B17" s="3"/>
      <c r="C17" s="3"/>
      <c r="D17" s="3">
        <v>5.9</v>
      </c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">
      <c r="A18" s="1">
        <v>15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>
        <v>9.1999999999999993</v>
      </c>
    </row>
    <row r="19" spans="1:13" x14ac:dyDescent="0.2">
      <c r="A19" s="1">
        <v>16</v>
      </c>
      <c r="B19" s="3"/>
      <c r="C19" s="3"/>
      <c r="D19" s="3"/>
      <c r="E19" s="3"/>
      <c r="F19" s="3"/>
      <c r="G19" s="3"/>
      <c r="H19" s="3"/>
      <c r="I19" s="3"/>
      <c r="J19" s="3">
        <v>3.8</v>
      </c>
      <c r="K19" s="3">
        <v>6.6</v>
      </c>
      <c r="L19" s="3"/>
      <c r="M19" s="3"/>
    </row>
    <row r="20" spans="1:13" x14ac:dyDescent="0.2">
      <c r="A20" s="1">
        <v>17</v>
      </c>
      <c r="B20" s="3"/>
      <c r="C20" s="3"/>
      <c r="D20" s="3"/>
      <c r="E20" s="3"/>
      <c r="F20" s="3"/>
      <c r="G20" s="3"/>
      <c r="H20" s="3"/>
      <c r="I20" s="3">
        <v>8.1</v>
      </c>
      <c r="J20" s="3"/>
      <c r="K20" s="3"/>
      <c r="L20" s="3"/>
      <c r="M20" s="3"/>
    </row>
    <row r="21" spans="1:13" x14ac:dyDescent="0.2">
      <c r="A21" s="1">
        <v>18</v>
      </c>
      <c r="B21" s="3"/>
      <c r="C21" s="3">
        <v>5.8</v>
      </c>
      <c r="D21" s="3"/>
      <c r="E21" s="3"/>
      <c r="F21" s="3"/>
      <c r="G21" s="3"/>
      <c r="H21" s="3">
        <v>3.9</v>
      </c>
      <c r="I21" s="3"/>
      <c r="J21" s="3"/>
      <c r="K21" s="3"/>
      <c r="L21" s="3"/>
      <c r="M21" s="3"/>
    </row>
    <row r="22" spans="1:13" x14ac:dyDescent="0.2">
      <c r="A22" s="1">
        <v>19</v>
      </c>
      <c r="B22" s="3">
        <v>6.1</v>
      </c>
      <c r="C22" s="3"/>
      <c r="D22" s="3"/>
      <c r="E22" s="3">
        <v>10</v>
      </c>
      <c r="F22" s="3">
        <v>10.1</v>
      </c>
      <c r="G22" s="3"/>
      <c r="H22" s="3"/>
      <c r="I22" s="3"/>
      <c r="J22" s="3"/>
      <c r="K22" s="3"/>
      <c r="L22" s="3"/>
      <c r="M22" s="3"/>
    </row>
    <row r="23" spans="1:13" x14ac:dyDescent="0.2">
      <c r="A23" s="1">
        <v>20</v>
      </c>
      <c r="B23" s="3"/>
      <c r="C23" s="3"/>
      <c r="D23" s="3">
        <v>9.3000000000000007</v>
      </c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">
      <c r="A24" s="1">
        <v>21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>
        <v>6.7</v>
      </c>
      <c r="M24" s="3">
        <v>12</v>
      </c>
    </row>
    <row r="25" spans="1:13" x14ac:dyDescent="0.2">
      <c r="A25" s="1">
        <v>22</v>
      </c>
      <c r="B25" s="3"/>
      <c r="C25" s="3"/>
      <c r="D25" s="3"/>
      <c r="E25" s="3"/>
      <c r="F25" s="3"/>
      <c r="G25" s="3"/>
      <c r="H25" s="3"/>
      <c r="I25" s="3"/>
      <c r="J25" s="3">
        <v>11.3</v>
      </c>
      <c r="K25" s="3">
        <v>4.4000000000000004</v>
      </c>
      <c r="L25" s="3"/>
      <c r="M25" s="3"/>
    </row>
    <row r="26" spans="1:13" x14ac:dyDescent="0.2">
      <c r="A26" s="1">
        <v>23</v>
      </c>
      <c r="B26" s="3"/>
      <c r="C26" s="3"/>
      <c r="D26" s="3"/>
      <c r="E26" s="3"/>
      <c r="F26" s="3"/>
      <c r="G26" s="3"/>
      <c r="H26" s="3"/>
      <c r="I26" s="3">
        <v>5.6</v>
      </c>
      <c r="J26" s="3"/>
      <c r="K26" s="3"/>
      <c r="L26" s="3"/>
      <c r="M26" s="3"/>
    </row>
    <row r="27" spans="1:13" x14ac:dyDescent="0.2">
      <c r="A27" s="1">
        <v>24</v>
      </c>
      <c r="B27" s="3"/>
      <c r="C27" s="3">
        <v>6.6</v>
      </c>
      <c r="D27" s="3"/>
      <c r="E27" s="3"/>
      <c r="F27" s="3"/>
      <c r="G27" s="3">
        <v>10.9</v>
      </c>
      <c r="H27" s="3">
        <v>15.5</v>
      </c>
      <c r="I27" s="3"/>
      <c r="J27" s="3"/>
      <c r="K27" s="3"/>
      <c r="L27" s="3"/>
      <c r="M27" s="3"/>
    </row>
    <row r="28" spans="1:13" x14ac:dyDescent="0.2">
      <c r="A28" s="1">
        <v>25</v>
      </c>
      <c r="B28" s="3">
        <v>8.9</v>
      </c>
      <c r="C28" s="3"/>
      <c r="D28" s="3"/>
      <c r="E28" s="3">
        <v>9.3000000000000007</v>
      </c>
      <c r="F28" s="3">
        <v>8.5</v>
      </c>
      <c r="G28" s="3"/>
      <c r="H28" s="3"/>
      <c r="I28" s="3"/>
      <c r="J28" s="3"/>
      <c r="K28" s="3"/>
      <c r="L28" s="3"/>
      <c r="M28" s="3"/>
    </row>
    <row r="29" spans="1:13" x14ac:dyDescent="0.2">
      <c r="A29" s="1">
        <v>26</v>
      </c>
      <c r="B29" s="3"/>
      <c r="C29" s="3"/>
      <c r="D29" s="3">
        <v>12.9</v>
      </c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">
      <c r="A30" s="1">
        <v>27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>
        <v>4.8</v>
      </c>
      <c r="M30" s="3">
        <v>4</v>
      </c>
    </row>
    <row r="31" spans="1:13" x14ac:dyDescent="0.2">
      <c r="A31" s="1">
        <v>28</v>
      </c>
      <c r="B31" s="3"/>
      <c r="C31" s="3"/>
      <c r="D31" s="3"/>
      <c r="E31" s="3"/>
      <c r="F31" s="3"/>
      <c r="G31" s="3"/>
      <c r="H31" s="3"/>
      <c r="I31" s="3"/>
      <c r="J31" s="3">
        <v>12.1</v>
      </c>
      <c r="K31" s="3">
        <v>2.5</v>
      </c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/>
      <c r="H32" s="3"/>
      <c r="I32" s="3">
        <v>8.1999999999999993</v>
      </c>
      <c r="J32" s="3"/>
      <c r="K32" s="3"/>
      <c r="L32" s="3"/>
      <c r="M32" s="3"/>
    </row>
    <row r="33" spans="1:13" x14ac:dyDescent="0.2">
      <c r="A33" s="1">
        <v>30</v>
      </c>
      <c r="B33" s="3"/>
      <c r="C33" s="3"/>
      <c r="D33" s="3"/>
      <c r="E33" s="3"/>
      <c r="F33" s="3"/>
      <c r="G33" s="3">
        <v>26.3</v>
      </c>
      <c r="H33" s="3">
        <v>10.1</v>
      </c>
      <c r="I33" s="3"/>
      <c r="J33" s="3"/>
      <c r="K33" s="3"/>
      <c r="L33" s="3"/>
      <c r="M33" s="3"/>
    </row>
    <row r="34" spans="1:13" x14ac:dyDescent="0.2">
      <c r="A34" s="1">
        <v>31</v>
      </c>
      <c r="B34" s="3">
        <v>6.1</v>
      </c>
      <c r="C34" s="3"/>
      <c r="D34" s="3"/>
      <c r="E34" s="3"/>
      <c r="F34" s="3">
        <v>7.2</v>
      </c>
      <c r="G34" s="3"/>
      <c r="H34" s="3"/>
      <c r="I34" s="3"/>
      <c r="J34" s="3"/>
      <c r="K34" s="3"/>
      <c r="L34" s="3"/>
      <c r="M34" s="3"/>
    </row>
    <row r="35" spans="1:13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">
      <c r="A36" s="1" t="s">
        <v>1</v>
      </c>
      <c r="B36" s="1">
        <f>MAX(B4:B34)</f>
        <v>8.9</v>
      </c>
      <c r="C36" s="1">
        <f t="shared" ref="C36:M36" si="0">MAX(C4:C34)</f>
        <v>12</v>
      </c>
      <c r="D36" s="1">
        <f t="shared" si="0"/>
        <v>12.9</v>
      </c>
      <c r="E36" s="1">
        <f t="shared" si="0"/>
        <v>11.3</v>
      </c>
      <c r="F36" s="1">
        <f t="shared" si="0"/>
        <v>10.3</v>
      </c>
      <c r="G36" s="1">
        <f t="shared" si="0"/>
        <v>26.3</v>
      </c>
      <c r="H36" s="1">
        <f t="shared" si="0"/>
        <v>15.5</v>
      </c>
      <c r="I36" s="1">
        <f t="shared" si="0"/>
        <v>8.1999999999999993</v>
      </c>
      <c r="J36" s="1">
        <f t="shared" si="0"/>
        <v>12.1</v>
      </c>
      <c r="K36" s="1">
        <f t="shared" si="0"/>
        <v>12.9</v>
      </c>
      <c r="L36" s="1">
        <f t="shared" si="0"/>
        <v>9.1999999999999993</v>
      </c>
      <c r="M36" s="1">
        <f t="shared" si="0"/>
        <v>15.3</v>
      </c>
    </row>
    <row r="38" spans="1:13" x14ac:dyDescent="0.2">
      <c r="A38" s="1" t="s">
        <v>2</v>
      </c>
      <c r="B38" s="1">
        <f>MAX(B4:M34)</f>
        <v>26.3</v>
      </c>
      <c r="D38" s="1" t="s">
        <v>3</v>
      </c>
      <c r="E38" s="9">
        <f>AVERAGE(B4:M34)</f>
        <v>8.1736842105263179</v>
      </c>
      <c r="G38" s="1" t="s">
        <v>4</v>
      </c>
      <c r="H38" s="9">
        <f>STDEV(B4:M34)</f>
        <v>3.9496621155571825</v>
      </c>
      <c r="J38" s="1" t="s">
        <v>5</v>
      </c>
      <c r="K38" s="1">
        <f>COUNT(B4:M34)</f>
        <v>57</v>
      </c>
      <c r="L38" s="1" t="s">
        <v>12</v>
      </c>
      <c r="M38" s="1">
        <f>100*K38/60</f>
        <v>95</v>
      </c>
    </row>
    <row r="39" spans="1:13" x14ac:dyDescent="0.2">
      <c r="A39" s="1" t="s">
        <v>40</v>
      </c>
      <c r="B39" s="1">
        <f>COUNT(B4:D34)</f>
        <v>15</v>
      </c>
      <c r="C39" s="1" t="s">
        <v>6</v>
      </c>
      <c r="D39" s="10">
        <f xml:space="preserve"> COUNT(B4:D34)/15*100</f>
        <v>100</v>
      </c>
      <c r="E39" s="1">
        <f>COUNT(E4:G34)</f>
        <v>15</v>
      </c>
      <c r="F39" s="1" t="s">
        <v>7</v>
      </c>
      <c r="G39" s="10">
        <f xml:space="preserve"> COUNT(E4:G34)/15*100</f>
        <v>100</v>
      </c>
      <c r="H39" s="1">
        <f>COUNT(H4:J34)</f>
        <v>14</v>
      </c>
      <c r="I39" s="1" t="s">
        <v>8</v>
      </c>
      <c r="J39" s="10">
        <f xml:space="preserve"> COUNT(H4:J34)/15*100</f>
        <v>93.333333333333329</v>
      </c>
      <c r="K39" s="1">
        <f>COUNT(K4:M34)</f>
        <v>13</v>
      </c>
      <c r="L39" s="1" t="s">
        <v>9</v>
      </c>
      <c r="M39" s="10">
        <f xml:space="preserve"> COUNT(K4:M34)/15*100</f>
        <v>86.666666666666671</v>
      </c>
    </row>
    <row r="40" spans="1:13" x14ac:dyDescent="0.2">
      <c r="A40" s="1" t="s">
        <v>10</v>
      </c>
      <c r="C40" s="9">
        <f>PERCENTILE(B4:M34,0.98)</f>
        <v>15.475999999999999</v>
      </c>
    </row>
    <row r="41" spans="1:13" x14ac:dyDescent="0.2">
      <c r="A41" s="1" t="s">
        <v>11</v>
      </c>
      <c r="B41" s="1">
        <f>COUNT(B4:B34)/6*100</f>
        <v>100</v>
      </c>
      <c r="C41" s="1">
        <f>COUNT(C4:C34)/5*100</f>
        <v>80</v>
      </c>
      <c r="D41" s="1">
        <f t="shared" ref="D41:M41" si="1">COUNT(D4:D34)/5*100</f>
        <v>100</v>
      </c>
      <c r="E41" s="1">
        <f t="shared" si="1"/>
        <v>100</v>
      </c>
      <c r="F41" s="1">
        <f>COUNT(F4:F34)/6*100</f>
        <v>100</v>
      </c>
      <c r="G41" s="1">
        <f t="shared" si="1"/>
        <v>80</v>
      </c>
      <c r="H41" s="1">
        <f t="shared" si="1"/>
        <v>100</v>
      </c>
      <c r="I41" s="1">
        <f t="shared" si="1"/>
        <v>80</v>
      </c>
      <c r="J41" s="1">
        <f t="shared" si="1"/>
        <v>100</v>
      </c>
      <c r="K41" s="1">
        <f t="shared" si="1"/>
        <v>80</v>
      </c>
      <c r="L41" s="1">
        <f t="shared" si="1"/>
        <v>100</v>
      </c>
      <c r="M41" s="1">
        <f t="shared" si="1"/>
        <v>80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A39" sqref="A39"/>
    </sheetView>
  </sheetViews>
  <sheetFormatPr defaultColWidth="9.140625" defaultRowHeight="12.75" x14ac:dyDescent="0.2"/>
  <cols>
    <col min="1" max="1" width="12.570312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16</v>
      </c>
    </row>
    <row r="2" spans="1:13" x14ac:dyDescent="0.2">
      <c r="E2" s="1" t="s">
        <v>0</v>
      </c>
    </row>
    <row r="3" spans="1:13" x14ac:dyDescent="0.2">
      <c r="B3" s="2">
        <v>42736</v>
      </c>
      <c r="C3" s="2">
        <v>42775</v>
      </c>
      <c r="D3" s="2">
        <v>42795</v>
      </c>
      <c r="E3" s="2">
        <v>42826</v>
      </c>
      <c r="F3" s="2">
        <v>42856</v>
      </c>
      <c r="G3" s="2">
        <v>42887</v>
      </c>
      <c r="H3" s="2">
        <v>42917</v>
      </c>
      <c r="I3" s="2">
        <v>42948</v>
      </c>
      <c r="J3" s="2">
        <v>42979</v>
      </c>
      <c r="K3" s="2">
        <v>43009</v>
      </c>
      <c r="L3" s="2">
        <v>43040</v>
      </c>
      <c r="M3" s="2">
        <v>43070</v>
      </c>
    </row>
    <row r="4" spans="1:13" x14ac:dyDescent="0.2">
      <c r="A4" s="1">
        <v>1</v>
      </c>
      <c r="B4" s="3">
        <v>3.4</v>
      </c>
      <c r="C4" s="3"/>
      <c r="D4" s="3"/>
      <c r="E4" s="3">
        <v>7.6</v>
      </c>
      <c r="F4" s="3">
        <v>12.1</v>
      </c>
      <c r="G4" s="3"/>
      <c r="H4" s="3"/>
      <c r="I4" s="3"/>
      <c r="J4" s="3">
        <v>7.8</v>
      </c>
      <c r="K4" s="3">
        <v>12.1</v>
      </c>
      <c r="L4" s="3"/>
      <c r="M4" s="3"/>
    </row>
    <row r="5" spans="1:13" x14ac:dyDescent="0.2">
      <c r="A5" s="1">
        <v>2</v>
      </c>
      <c r="B5" s="3"/>
      <c r="C5" s="3"/>
      <c r="D5" s="3">
        <v>2.8</v>
      </c>
      <c r="E5" s="3"/>
      <c r="F5" s="3"/>
      <c r="G5" s="3"/>
      <c r="H5" s="3"/>
      <c r="I5" s="3">
        <v>10.8</v>
      </c>
      <c r="J5" s="3"/>
      <c r="K5" s="3"/>
      <c r="L5" s="3"/>
      <c r="M5" s="3"/>
    </row>
    <row r="6" spans="1:13" x14ac:dyDescent="0.2">
      <c r="A6" s="1">
        <v>3</v>
      </c>
      <c r="B6" s="3"/>
      <c r="C6" s="3">
        <v>6.8</v>
      </c>
      <c r="D6" s="3"/>
      <c r="E6" s="3"/>
      <c r="F6" s="3"/>
      <c r="G6" s="3">
        <v>8.6999999999999993</v>
      </c>
      <c r="H6" s="3">
        <v>7.6</v>
      </c>
      <c r="I6" s="3"/>
      <c r="J6" s="3"/>
      <c r="K6" s="3"/>
      <c r="L6" s="3">
        <v>5.8</v>
      </c>
      <c r="M6" s="3">
        <v>18.5</v>
      </c>
    </row>
    <row r="7" spans="1:13" x14ac:dyDescent="0.2">
      <c r="A7" s="1">
        <v>4</v>
      </c>
      <c r="B7" s="3">
        <v>4.5999999999999996</v>
      </c>
      <c r="C7" s="3"/>
      <c r="D7" s="3"/>
      <c r="E7" s="3">
        <v>6.8</v>
      </c>
      <c r="F7" s="3">
        <v>2.8</v>
      </c>
      <c r="G7" s="3"/>
      <c r="H7" s="3"/>
      <c r="I7" s="3"/>
      <c r="J7" s="3">
        <v>13.3</v>
      </c>
      <c r="K7" s="3">
        <v>7.2</v>
      </c>
      <c r="L7" s="3"/>
      <c r="M7" s="3"/>
    </row>
    <row r="8" spans="1:13" x14ac:dyDescent="0.2">
      <c r="A8" s="1">
        <v>5</v>
      </c>
      <c r="B8" s="3"/>
      <c r="C8" s="3"/>
      <c r="D8" s="3">
        <v>7.7</v>
      </c>
      <c r="E8" s="3"/>
      <c r="F8" s="3"/>
      <c r="G8" s="3"/>
      <c r="H8" s="3"/>
      <c r="I8" s="3">
        <v>5.8</v>
      </c>
      <c r="J8" s="3"/>
      <c r="K8" s="3"/>
      <c r="L8" s="3"/>
      <c r="M8" s="3"/>
    </row>
    <row r="9" spans="1:13" x14ac:dyDescent="0.2">
      <c r="A9" s="1">
        <v>6</v>
      </c>
      <c r="B9" s="3"/>
      <c r="C9" s="3">
        <v>5</v>
      </c>
      <c r="D9" s="3"/>
      <c r="E9" s="3"/>
      <c r="F9" s="3"/>
      <c r="G9" s="3"/>
      <c r="H9" s="3">
        <v>6.2</v>
      </c>
      <c r="I9" s="3"/>
      <c r="J9" s="3"/>
      <c r="K9" s="3"/>
      <c r="L9" s="3">
        <v>5.7</v>
      </c>
      <c r="M9" s="3">
        <v>3</v>
      </c>
    </row>
    <row r="10" spans="1:13" x14ac:dyDescent="0.2">
      <c r="A10" s="1">
        <v>7</v>
      </c>
      <c r="B10" s="3">
        <v>4.2</v>
      </c>
      <c r="C10" s="3"/>
      <c r="D10" s="3"/>
      <c r="E10" s="3">
        <v>5.6</v>
      </c>
      <c r="F10" s="3">
        <v>7.9</v>
      </c>
      <c r="G10" s="3"/>
      <c r="H10" s="3"/>
      <c r="I10" s="3"/>
      <c r="J10" s="3">
        <v>10</v>
      </c>
      <c r="K10" s="3">
        <v>7.1</v>
      </c>
      <c r="L10" s="3"/>
      <c r="M10" s="3"/>
    </row>
    <row r="11" spans="1:13" x14ac:dyDescent="0.2">
      <c r="A11" s="1">
        <v>8</v>
      </c>
      <c r="B11" s="3"/>
      <c r="C11" s="3"/>
      <c r="D11" s="3">
        <v>4.3</v>
      </c>
      <c r="E11" s="3"/>
      <c r="F11" s="3"/>
      <c r="G11" s="3"/>
      <c r="H11" s="3"/>
      <c r="I11" s="3">
        <v>10</v>
      </c>
      <c r="J11" s="3"/>
      <c r="K11" s="3"/>
      <c r="L11" s="3"/>
      <c r="M11" s="3"/>
    </row>
    <row r="12" spans="1:13" x14ac:dyDescent="0.2">
      <c r="A12" s="1">
        <v>9</v>
      </c>
      <c r="B12" s="3"/>
      <c r="C12" s="3">
        <v>7.9</v>
      </c>
      <c r="D12" s="3"/>
      <c r="E12" s="3"/>
      <c r="F12" s="3"/>
      <c r="G12" s="3"/>
      <c r="H12" s="3">
        <v>8.3000000000000007</v>
      </c>
      <c r="I12" s="3"/>
      <c r="J12" s="3"/>
      <c r="K12" s="3"/>
      <c r="L12" s="3">
        <v>3.8</v>
      </c>
      <c r="M12" s="3">
        <v>5</v>
      </c>
    </row>
    <row r="13" spans="1:13" x14ac:dyDescent="0.2">
      <c r="A13" s="1">
        <v>10</v>
      </c>
      <c r="B13" s="3">
        <v>3</v>
      </c>
      <c r="C13" s="3"/>
      <c r="D13" s="3"/>
      <c r="E13" s="3">
        <v>10.3</v>
      </c>
      <c r="F13" s="3">
        <v>7.8</v>
      </c>
      <c r="G13" s="3"/>
      <c r="H13" s="3"/>
      <c r="I13" s="3"/>
      <c r="J13" s="3"/>
      <c r="K13" s="3">
        <v>12.7</v>
      </c>
      <c r="L13" s="3"/>
      <c r="M13" s="3"/>
    </row>
    <row r="14" spans="1:13" x14ac:dyDescent="0.2">
      <c r="A14" s="1">
        <v>11</v>
      </c>
      <c r="B14" s="3"/>
      <c r="C14" s="3"/>
      <c r="D14" s="3">
        <v>10.3</v>
      </c>
      <c r="E14" s="3"/>
      <c r="F14" s="3"/>
      <c r="G14" s="3"/>
      <c r="H14" s="3"/>
      <c r="I14" s="3">
        <v>5.8</v>
      </c>
      <c r="J14" s="3"/>
      <c r="K14" s="3"/>
      <c r="L14" s="3"/>
      <c r="M14" s="3"/>
    </row>
    <row r="15" spans="1:13" x14ac:dyDescent="0.2">
      <c r="A15" s="1">
        <v>12</v>
      </c>
      <c r="B15" s="3"/>
      <c r="C15" s="6"/>
      <c r="D15" s="3"/>
      <c r="E15" s="3"/>
      <c r="F15" s="3"/>
      <c r="G15" s="3"/>
      <c r="H15" s="3">
        <v>7</v>
      </c>
      <c r="I15" s="3"/>
      <c r="J15" s="3"/>
      <c r="K15" s="3"/>
      <c r="L15" s="3">
        <v>9.3000000000000007</v>
      </c>
      <c r="M15" s="3">
        <v>6.4</v>
      </c>
    </row>
    <row r="16" spans="1:13" x14ac:dyDescent="0.2">
      <c r="A16" s="1">
        <v>13</v>
      </c>
      <c r="B16" s="3">
        <v>6.7</v>
      </c>
      <c r="C16" s="3"/>
      <c r="D16" s="3"/>
      <c r="E16" s="6"/>
      <c r="F16" s="3">
        <v>7.9</v>
      </c>
      <c r="G16" s="3">
        <v>5.4</v>
      </c>
      <c r="H16" s="3"/>
      <c r="I16" s="3"/>
      <c r="J16" s="3">
        <v>10</v>
      </c>
      <c r="K16" s="3">
        <v>13.9</v>
      </c>
      <c r="L16" s="3"/>
      <c r="M16" s="3"/>
    </row>
    <row r="17" spans="1:13" x14ac:dyDescent="0.2">
      <c r="A17" s="1">
        <v>14</v>
      </c>
      <c r="B17" s="3"/>
      <c r="C17" s="3"/>
      <c r="D17" s="3">
        <v>6</v>
      </c>
      <c r="E17" s="3"/>
      <c r="F17" s="3"/>
      <c r="G17" s="3"/>
      <c r="H17" s="3"/>
      <c r="I17" s="3">
        <v>5.9</v>
      </c>
      <c r="J17" s="3"/>
      <c r="K17" s="3"/>
      <c r="L17" s="3"/>
      <c r="M17" s="3"/>
    </row>
    <row r="18" spans="1:13" x14ac:dyDescent="0.2">
      <c r="A18" s="1">
        <v>15</v>
      </c>
      <c r="B18" s="3"/>
      <c r="C18" s="3">
        <v>5.3</v>
      </c>
      <c r="D18" s="3"/>
      <c r="E18" s="3"/>
      <c r="F18" s="3"/>
      <c r="G18" s="3"/>
      <c r="H18" s="3">
        <v>6.6</v>
      </c>
      <c r="I18" s="3"/>
      <c r="J18" s="3"/>
      <c r="K18" s="3"/>
      <c r="L18" s="3">
        <v>14.2</v>
      </c>
      <c r="M18" s="3">
        <v>8.1999999999999993</v>
      </c>
    </row>
    <row r="19" spans="1:13" x14ac:dyDescent="0.2">
      <c r="A19" s="1">
        <v>16</v>
      </c>
      <c r="B19" s="3">
        <v>4.4000000000000004</v>
      </c>
      <c r="C19" s="3"/>
      <c r="D19" s="3"/>
      <c r="E19" s="6"/>
      <c r="F19" s="3">
        <v>6.1</v>
      </c>
      <c r="G19" s="3"/>
      <c r="H19" s="3"/>
      <c r="I19" s="3"/>
      <c r="J19" s="3"/>
      <c r="K19" s="3">
        <v>3.3</v>
      </c>
      <c r="L19" s="3"/>
      <c r="M19" s="3"/>
    </row>
    <row r="20" spans="1:13" x14ac:dyDescent="0.2">
      <c r="A20" s="1">
        <v>17</v>
      </c>
      <c r="B20" s="3"/>
      <c r="C20" s="3"/>
      <c r="D20" s="6" t="s">
        <v>33</v>
      </c>
      <c r="E20" s="3"/>
      <c r="F20" s="3"/>
      <c r="G20" s="3"/>
      <c r="H20" s="3"/>
      <c r="I20" s="3">
        <v>11.8</v>
      </c>
      <c r="J20" s="3"/>
      <c r="K20" s="3"/>
      <c r="L20" s="3"/>
      <c r="M20" s="3"/>
    </row>
    <row r="21" spans="1:13" x14ac:dyDescent="0.2">
      <c r="A21" s="1">
        <v>18</v>
      </c>
      <c r="B21" s="3"/>
      <c r="C21" s="3">
        <v>8.4</v>
      </c>
      <c r="D21" s="3"/>
      <c r="E21" s="3"/>
      <c r="F21" s="3"/>
      <c r="G21" s="3"/>
      <c r="H21" s="3">
        <v>3.6</v>
      </c>
      <c r="I21" s="3"/>
      <c r="J21" s="3"/>
      <c r="K21" s="3"/>
      <c r="L21" s="3">
        <v>6.9</v>
      </c>
      <c r="M21" s="3">
        <v>5.5</v>
      </c>
    </row>
    <row r="22" spans="1:13" x14ac:dyDescent="0.2">
      <c r="A22" s="1">
        <v>19</v>
      </c>
      <c r="B22" s="3">
        <v>2.6</v>
      </c>
      <c r="C22" s="3">
        <v>7.9</v>
      </c>
      <c r="D22" s="3"/>
      <c r="E22" s="6"/>
      <c r="F22" s="3">
        <v>9</v>
      </c>
      <c r="G22" s="3"/>
      <c r="H22" s="3"/>
      <c r="I22" s="3"/>
      <c r="J22" s="3">
        <v>11.8</v>
      </c>
      <c r="K22" s="3">
        <v>9.4</v>
      </c>
      <c r="L22" s="3"/>
      <c r="M22" s="3"/>
    </row>
    <row r="23" spans="1:13" x14ac:dyDescent="0.2">
      <c r="A23" s="1">
        <v>20</v>
      </c>
      <c r="B23" s="3"/>
      <c r="C23" s="3"/>
      <c r="D23" s="3">
        <v>4.5</v>
      </c>
      <c r="E23" s="3">
        <v>7.2</v>
      </c>
      <c r="F23" s="3"/>
      <c r="G23" s="3"/>
      <c r="H23" s="3"/>
      <c r="I23" s="3">
        <v>10.6</v>
      </c>
      <c r="J23" s="3"/>
      <c r="K23" s="3"/>
      <c r="L23" s="3"/>
      <c r="M23" s="3"/>
    </row>
    <row r="24" spans="1:13" x14ac:dyDescent="0.2">
      <c r="A24" s="1">
        <v>21</v>
      </c>
      <c r="B24" s="3"/>
      <c r="C24" s="3">
        <v>2.6</v>
      </c>
      <c r="D24" s="3"/>
      <c r="E24" s="6"/>
      <c r="F24" s="3"/>
      <c r="G24" s="3"/>
      <c r="H24" s="3">
        <v>12.5</v>
      </c>
      <c r="I24" s="3"/>
      <c r="J24" s="3"/>
      <c r="K24" s="3"/>
      <c r="L24" s="3">
        <v>11.7</v>
      </c>
      <c r="M24" s="3">
        <v>8.4</v>
      </c>
    </row>
    <row r="25" spans="1:13" x14ac:dyDescent="0.2">
      <c r="A25" s="1">
        <v>22</v>
      </c>
      <c r="B25" s="3">
        <v>6.1</v>
      </c>
      <c r="C25" s="3"/>
      <c r="D25" s="3"/>
      <c r="E25" s="3">
        <v>2.7</v>
      </c>
      <c r="F25" s="3">
        <v>6</v>
      </c>
      <c r="G25" s="3"/>
      <c r="H25" s="3"/>
      <c r="I25" s="3"/>
      <c r="J25" s="3">
        <v>12.7</v>
      </c>
      <c r="K25" s="3">
        <v>4</v>
      </c>
      <c r="L25" s="3"/>
      <c r="M25" s="3"/>
    </row>
    <row r="26" spans="1:13" x14ac:dyDescent="0.2">
      <c r="A26" s="1">
        <v>23</v>
      </c>
      <c r="B26" s="3"/>
      <c r="C26" s="3"/>
      <c r="D26" s="3">
        <v>14.6</v>
      </c>
      <c r="E26" s="3">
        <v>5.4</v>
      </c>
      <c r="F26" s="3"/>
      <c r="G26" s="3">
        <v>3</v>
      </c>
      <c r="H26" s="3"/>
      <c r="I26" s="3">
        <v>10.4</v>
      </c>
      <c r="J26" s="3"/>
      <c r="K26" s="3"/>
      <c r="L26" s="3"/>
      <c r="M26" s="3"/>
    </row>
    <row r="27" spans="1:13" x14ac:dyDescent="0.2">
      <c r="A27" s="1">
        <v>24</v>
      </c>
      <c r="B27" s="3"/>
      <c r="C27" s="3">
        <v>6</v>
      </c>
      <c r="D27" s="3"/>
      <c r="E27" s="3"/>
      <c r="F27" s="3"/>
      <c r="G27" s="3">
        <v>11.2</v>
      </c>
      <c r="H27" s="3">
        <v>15</v>
      </c>
      <c r="I27" s="3"/>
      <c r="J27" s="3"/>
      <c r="K27" s="3"/>
      <c r="L27" s="3">
        <v>12.5</v>
      </c>
      <c r="M27" s="3">
        <v>6.2</v>
      </c>
    </row>
    <row r="28" spans="1:13" x14ac:dyDescent="0.2">
      <c r="A28" s="1">
        <v>25</v>
      </c>
      <c r="B28" s="3">
        <v>4.5999999999999996</v>
      </c>
      <c r="C28" s="3"/>
      <c r="D28" s="3"/>
      <c r="E28" s="3">
        <v>5.2</v>
      </c>
      <c r="F28" s="3">
        <v>5.6</v>
      </c>
      <c r="G28" s="3"/>
      <c r="H28" s="3"/>
      <c r="I28" s="3"/>
      <c r="J28" s="3"/>
      <c r="K28" s="3">
        <v>5</v>
      </c>
      <c r="L28" s="3"/>
      <c r="M28" s="3"/>
    </row>
    <row r="29" spans="1:13" x14ac:dyDescent="0.2">
      <c r="A29" s="1">
        <v>26</v>
      </c>
      <c r="B29" s="3"/>
      <c r="C29" s="3"/>
      <c r="D29" s="3">
        <v>11</v>
      </c>
      <c r="E29" s="3"/>
      <c r="F29" s="3"/>
      <c r="G29" s="3"/>
      <c r="H29" s="3"/>
      <c r="I29" s="3">
        <v>15.7</v>
      </c>
      <c r="J29" s="3">
        <v>8.6</v>
      </c>
      <c r="K29" s="3"/>
      <c r="L29" s="3"/>
      <c r="M29" s="3"/>
    </row>
    <row r="30" spans="1:13" x14ac:dyDescent="0.2">
      <c r="A30" s="1">
        <v>27</v>
      </c>
      <c r="B30" s="3"/>
      <c r="C30" s="3">
        <v>6.3</v>
      </c>
      <c r="D30" s="3"/>
      <c r="E30" s="3"/>
      <c r="F30" s="3"/>
      <c r="G30" s="3">
        <v>16.899999999999999</v>
      </c>
      <c r="H30" s="3">
        <v>16.2</v>
      </c>
      <c r="I30" s="3"/>
      <c r="J30" s="3"/>
      <c r="K30" s="3"/>
      <c r="L30" s="3">
        <v>7.2</v>
      </c>
      <c r="M30" s="3">
        <v>3.6</v>
      </c>
    </row>
    <row r="31" spans="1:13" x14ac:dyDescent="0.2">
      <c r="A31" s="1">
        <v>28</v>
      </c>
      <c r="B31" s="3">
        <v>7</v>
      </c>
      <c r="C31" s="3"/>
      <c r="D31" s="3"/>
      <c r="E31" s="3">
        <v>4.5999999999999996</v>
      </c>
      <c r="F31" s="3">
        <v>17.2</v>
      </c>
      <c r="G31" s="3"/>
      <c r="H31" s="3"/>
      <c r="I31" s="3"/>
      <c r="J31" s="3">
        <v>11.5</v>
      </c>
      <c r="K31" s="3">
        <v>4</v>
      </c>
      <c r="L31" s="3"/>
      <c r="M31" s="3"/>
    </row>
    <row r="32" spans="1:13" x14ac:dyDescent="0.2">
      <c r="A32" s="1">
        <v>29</v>
      </c>
      <c r="B32" s="3"/>
      <c r="C32" s="3"/>
      <c r="D32" s="3"/>
      <c r="E32" s="3">
        <v>17.8</v>
      </c>
      <c r="F32" s="3"/>
      <c r="G32" s="3"/>
      <c r="H32" s="3"/>
      <c r="I32" s="3">
        <v>11.7</v>
      </c>
      <c r="J32" s="3"/>
      <c r="K32" s="3"/>
      <c r="L32" s="3"/>
      <c r="M32" s="3"/>
    </row>
    <row r="33" spans="1:13" x14ac:dyDescent="0.2">
      <c r="A33" s="1">
        <v>30</v>
      </c>
      <c r="B33" s="3"/>
      <c r="C33" s="3"/>
      <c r="D33" s="3"/>
      <c r="E33" s="3"/>
      <c r="F33" s="3"/>
      <c r="G33" s="3">
        <v>18.5</v>
      </c>
      <c r="H33" s="3">
        <v>10.199999999999999</v>
      </c>
      <c r="I33" s="3"/>
      <c r="J33" s="3"/>
      <c r="K33" s="3"/>
      <c r="L33" s="3">
        <v>14.1</v>
      </c>
      <c r="M33" s="3">
        <v>12.2</v>
      </c>
    </row>
    <row r="34" spans="1:13" x14ac:dyDescent="0.2">
      <c r="A34" s="1">
        <v>31</v>
      </c>
      <c r="B34" s="3">
        <v>3.8</v>
      </c>
      <c r="C34" s="3"/>
      <c r="D34" s="3"/>
      <c r="E34" s="3"/>
      <c r="F34" s="3">
        <v>8.5</v>
      </c>
      <c r="G34" s="3"/>
      <c r="H34" s="3"/>
      <c r="I34" s="3"/>
      <c r="J34" s="3"/>
      <c r="K34" s="3">
        <v>6.7</v>
      </c>
      <c r="L34" s="3"/>
      <c r="M34" s="3"/>
    </row>
    <row r="35" spans="1:13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">
      <c r="A36" s="1" t="s">
        <v>1</v>
      </c>
      <c r="B36" s="1">
        <f>MAX(B4:B34)</f>
        <v>7</v>
      </c>
      <c r="C36" s="1">
        <f t="shared" ref="C36:M36" si="0">MAX(C4:C34)</f>
        <v>8.4</v>
      </c>
      <c r="D36" s="1">
        <f t="shared" si="0"/>
        <v>14.6</v>
      </c>
      <c r="E36" s="1">
        <f t="shared" si="0"/>
        <v>17.8</v>
      </c>
      <c r="F36" s="1">
        <f t="shared" si="0"/>
        <v>17.2</v>
      </c>
      <c r="G36" s="1">
        <f t="shared" si="0"/>
        <v>18.5</v>
      </c>
      <c r="H36" s="1">
        <f t="shared" si="0"/>
        <v>16.2</v>
      </c>
      <c r="I36" s="1">
        <f t="shared" si="0"/>
        <v>15.7</v>
      </c>
      <c r="J36" s="1">
        <f t="shared" si="0"/>
        <v>13.3</v>
      </c>
      <c r="K36" s="1">
        <f t="shared" si="0"/>
        <v>13.9</v>
      </c>
      <c r="L36" s="1">
        <f t="shared" si="0"/>
        <v>14.2</v>
      </c>
      <c r="M36" s="1">
        <f t="shared" si="0"/>
        <v>18.5</v>
      </c>
    </row>
    <row r="38" spans="1:13" x14ac:dyDescent="0.2">
      <c r="A38" s="1" t="s">
        <v>2</v>
      </c>
      <c r="B38" s="1">
        <f>MAX(B4:M34)</f>
        <v>18.5</v>
      </c>
      <c r="D38" s="1" t="s">
        <v>3</v>
      </c>
      <c r="E38" s="9">
        <f>AVERAGE(B4:M34)</f>
        <v>8.1280701754386016</v>
      </c>
      <c r="G38" s="1" t="s">
        <v>4</v>
      </c>
      <c r="H38" s="9">
        <f>STDEV(B4:M34)</f>
        <v>3.890162513881942</v>
      </c>
      <c r="J38" s="1" t="s">
        <v>5</v>
      </c>
      <c r="K38" s="1">
        <f>COUNT(B4:M34)</f>
        <v>114</v>
      </c>
      <c r="L38" s="1" t="s">
        <v>12</v>
      </c>
      <c r="M38" s="10">
        <f>100*K38/121</f>
        <v>94.214876033057848</v>
      </c>
    </row>
    <row r="39" spans="1:13" x14ac:dyDescent="0.2">
      <c r="A39" s="1" t="s">
        <v>40</v>
      </c>
      <c r="B39" s="1">
        <f>COUNT(B4:D34)</f>
        <v>28</v>
      </c>
      <c r="C39" s="1" t="s">
        <v>28</v>
      </c>
      <c r="D39" s="10">
        <f xml:space="preserve"> COUNT(B4:D34)/30*100</f>
        <v>93.333333333333329</v>
      </c>
      <c r="E39" s="1">
        <f>COUNT(E4:G34)</f>
        <v>27</v>
      </c>
      <c r="F39" s="1" t="s">
        <v>29</v>
      </c>
      <c r="G39" s="1">
        <f xml:space="preserve"> COUNT(E4:G34)/30*100</f>
        <v>90</v>
      </c>
      <c r="H39" s="1">
        <f>COUNT(H4:J34)</f>
        <v>28</v>
      </c>
      <c r="I39" s="1" t="s">
        <v>30</v>
      </c>
      <c r="J39" s="10">
        <f xml:space="preserve"> COUNT(H4:J34)/31*100</f>
        <v>90.322580645161281</v>
      </c>
      <c r="K39" s="1">
        <f>COUNT(K4:M34)</f>
        <v>31</v>
      </c>
      <c r="L39" s="1" t="s">
        <v>31</v>
      </c>
      <c r="M39" s="10">
        <f xml:space="preserve"> COUNT(K4:M34)/30*100</f>
        <v>103.33333333333334</v>
      </c>
    </row>
    <row r="40" spans="1:13" x14ac:dyDescent="0.2">
      <c r="A40" s="1" t="s">
        <v>10</v>
      </c>
      <c r="C40" s="9">
        <f>PERCENTILE(B4:M34,0.98)</f>
        <v>17.643999999999998</v>
      </c>
    </row>
    <row r="41" spans="1:13" x14ac:dyDescent="0.2">
      <c r="A41" s="1" t="s">
        <v>11</v>
      </c>
      <c r="B41" s="10">
        <f>COUNT(B4:B34)/11*100</f>
        <v>100</v>
      </c>
      <c r="C41" s="10">
        <f>COUNT(C4:C34)/9*100</f>
        <v>100</v>
      </c>
      <c r="D41" s="10">
        <f>COUNT(D4:D34)/10*100</f>
        <v>80</v>
      </c>
      <c r="E41" s="10">
        <f t="shared" ref="E41:G41" si="1">COUNT(E4:E34)/10*100</f>
        <v>100</v>
      </c>
      <c r="F41" s="10">
        <f>COUNT(F4:F34)/11*100</f>
        <v>100</v>
      </c>
      <c r="G41" s="10">
        <f t="shared" si="1"/>
        <v>60</v>
      </c>
      <c r="H41" s="10">
        <f>COUNT(H4:H34)/10*100</f>
        <v>100</v>
      </c>
      <c r="I41" s="10">
        <f>COUNT(I4:I34)/10*100</f>
        <v>100</v>
      </c>
      <c r="J41" s="10">
        <f>COUNT(J4:J34)/11*100</f>
        <v>72.727272727272734</v>
      </c>
      <c r="K41" s="10">
        <f>COUNT(K4:K34)/11*100</f>
        <v>100</v>
      </c>
      <c r="L41" s="10">
        <f>COUNT(L4:L34)/10*100</f>
        <v>100</v>
      </c>
      <c r="M41" s="10">
        <f>COUNT(M4:M34)/11*100</f>
        <v>90.909090909090907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Normal="100" workbookViewId="0">
      <pane xSplit="1" ySplit="3" topLeftCell="B19" activePane="bottomRight" state="frozen"/>
      <selection pane="topRight" activeCell="B1" sqref="B1"/>
      <selection pane="bottomLeft" activeCell="A4" sqref="A4"/>
      <selection pane="bottomRight" activeCell="H36" sqref="H36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17</v>
      </c>
    </row>
    <row r="2" spans="1:13" x14ac:dyDescent="0.2">
      <c r="E2" s="1" t="s">
        <v>0</v>
      </c>
    </row>
    <row r="3" spans="1:13" x14ac:dyDescent="0.2">
      <c r="B3" s="2">
        <v>42736</v>
      </c>
      <c r="C3" s="2">
        <v>42775</v>
      </c>
      <c r="D3" s="2">
        <v>42795</v>
      </c>
      <c r="E3" s="2">
        <v>42826</v>
      </c>
      <c r="F3" s="2">
        <v>42856</v>
      </c>
      <c r="G3" s="2">
        <v>42887</v>
      </c>
      <c r="H3" s="2">
        <v>42917</v>
      </c>
      <c r="I3" s="2">
        <v>42948</v>
      </c>
      <c r="J3" s="2">
        <v>42979</v>
      </c>
      <c r="K3" s="2">
        <v>43009</v>
      </c>
      <c r="L3" s="2">
        <v>43040</v>
      </c>
      <c r="M3" s="2">
        <v>43070</v>
      </c>
    </row>
    <row r="4" spans="1:13" x14ac:dyDescent="0.2">
      <c r="A4" s="1">
        <v>1</v>
      </c>
      <c r="B4" s="6" t="s">
        <v>32</v>
      </c>
      <c r="C4" s="3"/>
      <c r="D4" s="3"/>
      <c r="E4" s="3">
        <v>12.5</v>
      </c>
      <c r="F4" s="3">
        <v>4.9000000000000004</v>
      </c>
      <c r="G4" s="3"/>
      <c r="H4" s="3"/>
      <c r="I4" s="3"/>
      <c r="J4" s="3">
        <v>6.6</v>
      </c>
      <c r="K4" s="3">
        <v>11.2</v>
      </c>
      <c r="L4" s="3"/>
      <c r="M4" s="3"/>
    </row>
    <row r="5" spans="1:13" x14ac:dyDescent="0.2">
      <c r="A5" s="1">
        <v>2</v>
      </c>
      <c r="B5" s="3"/>
      <c r="C5" s="3"/>
      <c r="D5" s="3">
        <v>3.9</v>
      </c>
      <c r="E5" s="3"/>
      <c r="F5" s="3"/>
      <c r="G5" s="3"/>
      <c r="H5" s="3"/>
      <c r="I5" s="3">
        <v>10.5</v>
      </c>
      <c r="J5" s="3"/>
      <c r="K5" s="3"/>
      <c r="L5" s="3"/>
      <c r="M5" s="3"/>
    </row>
    <row r="6" spans="1:13" x14ac:dyDescent="0.2">
      <c r="A6" s="1">
        <v>3</v>
      </c>
      <c r="B6" s="3"/>
      <c r="C6" s="3">
        <v>13</v>
      </c>
      <c r="D6" s="3"/>
      <c r="E6" s="3"/>
      <c r="F6" s="3"/>
      <c r="G6" s="3">
        <v>8.6999999999999993</v>
      </c>
      <c r="H6" s="3">
        <v>10.5</v>
      </c>
      <c r="I6" s="3"/>
      <c r="J6" s="3"/>
      <c r="K6" s="3"/>
      <c r="L6" s="3">
        <v>4.8</v>
      </c>
      <c r="M6" s="3">
        <v>14</v>
      </c>
    </row>
    <row r="7" spans="1:13" x14ac:dyDescent="0.2">
      <c r="A7" s="1">
        <v>4</v>
      </c>
      <c r="B7" s="3">
        <v>6</v>
      </c>
      <c r="C7" s="3"/>
      <c r="D7" s="3"/>
      <c r="E7" s="3">
        <v>9</v>
      </c>
      <c r="F7" s="3">
        <v>2.7</v>
      </c>
      <c r="G7" s="3"/>
      <c r="H7" s="3"/>
      <c r="I7" s="3"/>
      <c r="J7" s="3">
        <v>11.4</v>
      </c>
      <c r="K7" s="3">
        <v>5.2</v>
      </c>
      <c r="L7" s="3"/>
      <c r="M7" s="3"/>
    </row>
    <row r="8" spans="1:13" x14ac:dyDescent="0.2">
      <c r="A8" s="1">
        <v>5</v>
      </c>
      <c r="B8" s="3"/>
      <c r="C8" s="3"/>
      <c r="D8" s="3">
        <v>7.8</v>
      </c>
      <c r="E8" s="3"/>
      <c r="F8" s="3"/>
      <c r="G8" s="3"/>
      <c r="H8" s="3"/>
      <c r="I8" s="3">
        <v>5.4</v>
      </c>
      <c r="J8" s="3"/>
      <c r="K8" s="3"/>
      <c r="L8" s="3"/>
      <c r="M8" s="3"/>
    </row>
    <row r="9" spans="1:13" x14ac:dyDescent="0.2">
      <c r="A9" s="1">
        <v>6</v>
      </c>
      <c r="B9" s="3"/>
      <c r="C9" s="3">
        <v>7</v>
      </c>
      <c r="D9" s="3"/>
      <c r="E9" s="3"/>
      <c r="F9" s="3"/>
      <c r="G9" s="3">
        <v>2</v>
      </c>
      <c r="H9" s="3">
        <v>5.6</v>
      </c>
      <c r="I9" s="3"/>
      <c r="J9" s="3"/>
      <c r="K9" s="3"/>
      <c r="M9" s="3">
        <v>2.2999999999999998</v>
      </c>
    </row>
    <row r="10" spans="1:13" x14ac:dyDescent="0.2">
      <c r="A10" s="1">
        <v>7</v>
      </c>
      <c r="B10" s="6" t="s">
        <v>32</v>
      </c>
      <c r="C10" s="3"/>
      <c r="D10" s="3"/>
      <c r="E10" s="3">
        <v>7.4</v>
      </c>
      <c r="F10" s="3">
        <v>9.6999999999999993</v>
      </c>
      <c r="G10" s="3"/>
      <c r="H10" s="3"/>
      <c r="I10" s="3"/>
      <c r="J10" s="3">
        <v>8.5</v>
      </c>
      <c r="K10" s="3">
        <v>4.8</v>
      </c>
      <c r="L10" s="3"/>
      <c r="M10" s="3"/>
    </row>
    <row r="11" spans="1:13" x14ac:dyDescent="0.2">
      <c r="A11" s="1">
        <v>8</v>
      </c>
      <c r="B11" s="3"/>
      <c r="C11" s="3"/>
      <c r="D11" s="1">
        <v>3.5</v>
      </c>
      <c r="F11" s="3"/>
      <c r="G11" s="3"/>
      <c r="H11" s="3"/>
      <c r="I11" s="3">
        <v>7</v>
      </c>
      <c r="J11" s="3"/>
      <c r="K11" s="3"/>
      <c r="L11" s="3"/>
      <c r="M11" s="3"/>
    </row>
    <row r="12" spans="1:13" x14ac:dyDescent="0.2">
      <c r="A12" s="1">
        <v>9</v>
      </c>
      <c r="B12" s="3"/>
      <c r="C12" s="3">
        <v>8.6</v>
      </c>
      <c r="D12" s="3"/>
      <c r="E12" s="3"/>
      <c r="F12" s="3"/>
      <c r="G12" s="3">
        <v>8.5</v>
      </c>
      <c r="H12" s="3">
        <v>7.1</v>
      </c>
      <c r="I12" s="3"/>
      <c r="J12" s="3"/>
      <c r="K12" s="3"/>
      <c r="L12" s="3"/>
      <c r="M12" s="3"/>
    </row>
    <row r="13" spans="1:13" x14ac:dyDescent="0.2">
      <c r="A13" s="1">
        <v>10</v>
      </c>
      <c r="B13" s="3">
        <v>4.0999999999999996</v>
      </c>
      <c r="C13" s="3"/>
      <c r="D13" s="3"/>
      <c r="E13" s="3">
        <v>9.1</v>
      </c>
      <c r="F13" s="3">
        <v>10.4</v>
      </c>
      <c r="G13" s="3"/>
      <c r="H13" s="3"/>
      <c r="I13" s="3"/>
      <c r="J13" s="3">
        <v>8.9</v>
      </c>
      <c r="K13" s="3">
        <v>31.6</v>
      </c>
      <c r="L13" s="3"/>
      <c r="M13" s="3"/>
    </row>
    <row r="14" spans="1:13" x14ac:dyDescent="0.2">
      <c r="A14" s="1">
        <v>11</v>
      </c>
      <c r="B14" s="3"/>
      <c r="C14" s="3"/>
      <c r="D14" s="1">
        <v>7.7</v>
      </c>
      <c r="E14" s="3"/>
      <c r="F14" s="3"/>
      <c r="G14" s="3"/>
      <c r="H14" s="3"/>
      <c r="I14" s="3">
        <v>6.7</v>
      </c>
      <c r="J14" s="3"/>
      <c r="K14" s="3"/>
      <c r="L14" s="3"/>
      <c r="M14" s="3"/>
    </row>
    <row r="15" spans="1:13" x14ac:dyDescent="0.2">
      <c r="A15" s="1">
        <v>12</v>
      </c>
      <c r="B15" s="3"/>
      <c r="C15" s="3">
        <v>10.8</v>
      </c>
      <c r="D15" s="3"/>
      <c r="E15" s="3"/>
      <c r="F15" s="3"/>
      <c r="G15" s="3">
        <v>4.5</v>
      </c>
      <c r="H15" s="3">
        <v>5.9</v>
      </c>
      <c r="I15" s="3"/>
      <c r="J15" s="3"/>
      <c r="K15" s="3"/>
      <c r="L15" s="3">
        <v>8.3000000000000007</v>
      </c>
      <c r="M15" s="3">
        <v>5.3</v>
      </c>
    </row>
    <row r="16" spans="1:13" x14ac:dyDescent="0.2">
      <c r="A16" s="1">
        <v>13</v>
      </c>
      <c r="B16" s="3">
        <v>3.5</v>
      </c>
      <c r="C16" s="3"/>
      <c r="D16" s="3"/>
      <c r="E16" s="3">
        <v>10.7</v>
      </c>
      <c r="F16" s="3"/>
      <c r="G16" s="3"/>
      <c r="H16" s="3"/>
      <c r="I16" s="3"/>
      <c r="J16" s="3">
        <v>10.199999999999999</v>
      </c>
      <c r="K16" s="3">
        <v>12.9</v>
      </c>
      <c r="L16" s="3"/>
      <c r="M16" s="3"/>
    </row>
    <row r="17" spans="1:13" x14ac:dyDescent="0.2">
      <c r="A17" s="1">
        <v>14</v>
      </c>
      <c r="B17" s="3"/>
      <c r="C17" s="3"/>
      <c r="D17" s="1">
        <v>4.7</v>
      </c>
      <c r="E17" s="3"/>
      <c r="F17" s="3"/>
      <c r="G17" s="3"/>
      <c r="H17" s="3"/>
      <c r="I17" s="3">
        <v>6.3</v>
      </c>
      <c r="J17" s="3"/>
      <c r="K17" s="3"/>
      <c r="L17" s="3"/>
      <c r="M17" s="3"/>
    </row>
    <row r="18" spans="1:13" x14ac:dyDescent="0.2">
      <c r="A18" s="1">
        <v>15</v>
      </c>
      <c r="B18" s="3"/>
      <c r="C18" s="3">
        <v>1.7</v>
      </c>
      <c r="D18" s="3"/>
      <c r="E18" s="3"/>
      <c r="F18" s="3"/>
      <c r="G18" s="3">
        <v>6.7</v>
      </c>
      <c r="H18" s="3">
        <v>4</v>
      </c>
      <c r="I18" s="3"/>
      <c r="J18" s="3"/>
      <c r="K18" s="3"/>
      <c r="L18" s="3">
        <v>10</v>
      </c>
      <c r="M18" s="3">
        <v>9.1999999999999993</v>
      </c>
    </row>
    <row r="19" spans="1:13" x14ac:dyDescent="0.2">
      <c r="A19" s="1">
        <v>16</v>
      </c>
      <c r="B19" s="3">
        <v>10.7</v>
      </c>
      <c r="C19" s="3"/>
      <c r="D19" s="3"/>
      <c r="E19" s="6"/>
      <c r="F19" s="3">
        <v>6.8</v>
      </c>
      <c r="G19" s="3"/>
      <c r="H19" s="3"/>
      <c r="I19" s="3"/>
      <c r="J19" s="3">
        <v>5.3</v>
      </c>
      <c r="K19" s="3">
        <v>3.7</v>
      </c>
      <c r="L19" s="3"/>
      <c r="M19" s="3"/>
    </row>
    <row r="20" spans="1:13" x14ac:dyDescent="0.2">
      <c r="A20" s="1">
        <v>17</v>
      </c>
      <c r="B20" s="3"/>
      <c r="C20" s="3"/>
      <c r="D20" s="3">
        <v>4.7</v>
      </c>
      <c r="E20" s="3"/>
      <c r="F20" s="3"/>
      <c r="G20" s="3"/>
      <c r="H20" s="3"/>
      <c r="I20" s="3">
        <v>11.7</v>
      </c>
      <c r="J20" s="3"/>
      <c r="K20" s="3"/>
      <c r="L20" s="3"/>
      <c r="M20" s="3"/>
    </row>
    <row r="21" spans="1:13" x14ac:dyDescent="0.2">
      <c r="A21" s="1">
        <v>18</v>
      </c>
      <c r="B21" s="3"/>
      <c r="C21" s="3">
        <v>4.0999999999999996</v>
      </c>
      <c r="D21" s="3"/>
      <c r="E21" s="3"/>
      <c r="F21" s="3"/>
      <c r="G21" s="3">
        <v>4.5</v>
      </c>
      <c r="H21" s="3">
        <v>5.0999999999999996</v>
      </c>
      <c r="I21" s="3"/>
      <c r="J21" s="3"/>
      <c r="K21" s="3"/>
      <c r="L21" s="3">
        <v>6.7</v>
      </c>
      <c r="M21" s="3">
        <v>3</v>
      </c>
    </row>
    <row r="22" spans="1:13" x14ac:dyDescent="0.2">
      <c r="A22" s="1">
        <v>19</v>
      </c>
      <c r="B22" s="3">
        <v>8.3000000000000007</v>
      </c>
      <c r="C22" s="3"/>
      <c r="D22" s="3"/>
      <c r="E22" s="3">
        <v>7.8</v>
      </c>
      <c r="F22" s="3">
        <v>9.4</v>
      </c>
      <c r="G22" s="3"/>
      <c r="H22" s="3"/>
      <c r="I22" s="3"/>
      <c r="J22" s="3">
        <v>8.9</v>
      </c>
      <c r="K22" s="3">
        <v>6.8</v>
      </c>
      <c r="L22" s="3"/>
      <c r="M22" s="3"/>
    </row>
    <row r="23" spans="1:13" x14ac:dyDescent="0.2">
      <c r="A23" s="1">
        <v>20</v>
      </c>
      <c r="B23" s="3"/>
      <c r="C23" s="3"/>
      <c r="D23" s="3">
        <v>7.7</v>
      </c>
      <c r="E23" s="3"/>
      <c r="F23" s="3"/>
      <c r="G23" s="3"/>
      <c r="H23" s="3"/>
      <c r="I23" s="3">
        <v>9</v>
      </c>
      <c r="J23" s="3"/>
      <c r="K23" s="3"/>
      <c r="L23" s="3"/>
      <c r="M23" s="3"/>
    </row>
    <row r="24" spans="1:13" x14ac:dyDescent="0.2">
      <c r="A24" s="1">
        <v>21</v>
      </c>
      <c r="B24" s="3"/>
      <c r="C24" s="3">
        <v>4</v>
      </c>
      <c r="D24" s="3"/>
      <c r="E24" s="3"/>
      <c r="F24" s="3"/>
      <c r="G24" s="3">
        <v>3.3</v>
      </c>
      <c r="H24" s="3">
        <v>11.7</v>
      </c>
      <c r="I24" s="3"/>
      <c r="J24" s="3"/>
      <c r="K24" s="3"/>
      <c r="L24" s="3">
        <v>10.3</v>
      </c>
      <c r="M24" s="3">
        <v>7</v>
      </c>
    </row>
    <row r="25" spans="1:13" x14ac:dyDescent="0.2">
      <c r="A25" s="1">
        <v>22</v>
      </c>
      <c r="B25" s="3">
        <v>6.9</v>
      </c>
      <c r="C25" s="3"/>
      <c r="D25" s="3"/>
      <c r="E25" s="3">
        <v>6.9</v>
      </c>
      <c r="F25" s="3">
        <v>3.3</v>
      </c>
      <c r="G25" s="3"/>
      <c r="H25" s="3"/>
      <c r="I25" s="3"/>
      <c r="J25" s="3">
        <v>10.8</v>
      </c>
      <c r="K25" s="3"/>
      <c r="L25" s="3"/>
      <c r="M25" s="3"/>
    </row>
    <row r="26" spans="1:13" x14ac:dyDescent="0.2">
      <c r="A26" s="1">
        <v>23</v>
      </c>
      <c r="B26" s="3"/>
      <c r="C26" s="3"/>
      <c r="D26" s="3">
        <v>14.7</v>
      </c>
      <c r="E26" s="3"/>
      <c r="F26" s="3"/>
      <c r="G26" s="3"/>
      <c r="H26" s="3"/>
      <c r="I26" s="3">
        <v>6.5</v>
      </c>
      <c r="J26" s="3"/>
      <c r="K26" s="3"/>
      <c r="L26" s="3"/>
      <c r="M26" s="3"/>
    </row>
    <row r="27" spans="1:13" x14ac:dyDescent="0.2">
      <c r="A27" s="1">
        <v>24</v>
      </c>
      <c r="B27" s="3"/>
      <c r="C27" s="3">
        <v>15.5</v>
      </c>
      <c r="D27" s="3"/>
      <c r="E27" s="3"/>
      <c r="F27" s="3"/>
      <c r="G27" s="3">
        <v>7.3</v>
      </c>
      <c r="H27" s="3">
        <v>14.1</v>
      </c>
      <c r="I27" s="3"/>
      <c r="J27" s="3"/>
      <c r="K27" s="3"/>
      <c r="L27" s="3">
        <v>8.1999999999999993</v>
      </c>
      <c r="M27" s="3">
        <v>3.5</v>
      </c>
    </row>
    <row r="28" spans="1:13" x14ac:dyDescent="0.2">
      <c r="A28" s="1">
        <v>25</v>
      </c>
      <c r="B28" s="3">
        <v>7.3</v>
      </c>
      <c r="C28" s="3"/>
      <c r="D28" s="3"/>
      <c r="E28" s="3">
        <v>6</v>
      </c>
      <c r="F28" s="3">
        <v>6.7</v>
      </c>
      <c r="G28" s="3"/>
      <c r="H28" s="3"/>
      <c r="I28" s="3"/>
      <c r="J28" s="3">
        <v>7.4</v>
      </c>
      <c r="K28" s="3">
        <v>4.9000000000000004</v>
      </c>
      <c r="L28" s="3"/>
      <c r="M28" s="3"/>
    </row>
    <row r="29" spans="1:13" x14ac:dyDescent="0.2">
      <c r="A29" s="1">
        <v>26</v>
      </c>
      <c r="B29" s="3"/>
      <c r="C29" s="3"/>
      <c r="D29" s="3">
        <v>11.2</v>
      </c>
      <c r="E29" s="3"/>
      <c r="F29" s="3"/>
      <c r="G29" s="3"/>
      <c r="H29" s="3"/>
      <c r="I29" s="3">
        <v>12.2</v>
      </c>
      <c r="J29" s="3"/>
      <c r="K29" s="3"/>
      <c r="L29" s="3"/>
      <c r="M29" s="3"/>
    </row>
    <row r="30" spans="1:13" x14ac:dyDescent="0.2">
      <c r="A30" s="1">
        <v>27</v>
      </c>
      <c r="B30" s="3"/>
      <c r="C30" s="3">
        <v>7.2</v>
      </c>
      <c r="D30" s="3"/>
      <c r="E30" s="3"/>
      <c r="F30" s="3"/>
      <c r="G30" s="3">
        <v>11.1</v>
      </c>
      <c r="H30" s="3">
        <v>19.2</v>
      </c>
      <c r="I30" s="3"/>
      <c r="J30" s="3"/>
      <c r="K30" s="3"/>
      <c r="L30" s="3">
        <v>6</v>
      </c>
      <c r="M30" s="3">
        <v>2.9</v>
      </c>
    </row>
    <row r="31" spans="1:13" x14ac:dyDescent="0.2">
      <c r="A31" s="1">
        <v>28</v>
      </c>
      <c r="B31" s="3">
        <v>5</v>
      </c>
      <c r="C31" s="3"/>
      <c r="D31" s="3"/>
      <c r="E31" s="3">
        <v>16.5</v>
      </c>
      <c r="F31" s="3">
        <v>17.600000000000001</v>
      </c>
      <c r="G31" s="3"/>
      <c r="H31" s="3"/>
      <c r="I31" s="3"/>
      <c r="J31" s="3">
        <v>9.8000000000000007</v>
      </c>
      <c r="K31" s="3">
        <v>3.3</v>
      </c>
      <c r="L31" s="3"/>
      <c r="M31" s="3"/>
    </row>
    <row r="32" spans="1:13" x14ac:dyDescent="0.2">
      <c r="A32" s="1">
        <v>29</v>
      </c>
      <c r="B32" s="3"/>
      <c r="C32" s="3"/>
      <c r="D32" s="3">
        <v>7</v>
      </c>
      <c r="E32" s="3"/>
      <c r="F32" s="3"/>
      <c r="G32" s="3"/>
      <c r="H32" s="3"/>
      <c r="I32" s="3">
        <v>9.3000000000000007</v>
      </c>
      <c r="J32" s="3"/>
      <c r="K32" s="3"/>
      <c r="L32" s="3"/>
      <c r="M32" s="3"/>
    </row>
    <row r="33" spans="1:13" x14ac:dyDescent="0.2">
      <c r="A33" s="1">
        <v>30</v>
      </c>
      <c r="B33" s="3"/>
      <c r="C33" s="3"/>
      <c r="D33" s="3"/>
      <c r="E33" s="3"/>
      <c r="F33" s="3"/>
      <c r="G33" s="3">
        <v>20.7</v>
      </c>
      <c r="H33" s="3">
        <v>10.4</v>
      </c>
      <c r="I33" s="3"/>
      <c r="J33" s="3"/>
      <c r="K33" s="3"/>
      <c r="L33" s="3">
        <v>9.6</v>
      </c>
      <c r="M33" s="3">
        <v>9.6</v>
      </c>
    </row>
    <row r="34" spans="1:13" x14ac:dyDescent="0.2">
      <c r="A34" s="1">
        <v>31</v>
      </c>
      <c r="B34" s="3">
        <v>4.2</v>
      </c>
      <c r="C34" s="3"/>
      <c r="D34" s="3"/>
      <c r="E34" s="3"/>
      <c r="F34" s="3">
        <v>8.1999999999999993</v>
      </c>
      <c r="G34" s="3"/>
      <c r="H34" s="3"/>
      <c r="I34" s="3"/>
      <c r="J34" s="3"/>
      <c r="K34" s="3">
        <v>4</v>
      </c>
      <c r="L34" s="3"/>
      <c r="M34" s="3"/>
    </row>
    <row r="35" spans="1:13" x14ac:dyDescent="0.2">
      <c r="A35" s="1" t="s">
        <v>1</v>
      </c>
      <c r="B35" s="1">
        <f>MAX(B4:B34)</f>
        <v>10.7</v>
      </c>
      <c r="C35" s="1">
        <f t="shared" ref="C35:M35" si="0">MAX(C4:C34)</f>
        <v>15.5</v>
      </c>
      <c r="D35" s="1">
        <f t="shared" si="0"/>
        <v>14.7</v>
      </c>
      <c r="E35" s="1">
        <f t="shared" si="0"/>
        <v>16.5</v>
      </c>
      <c r="F35" s="1">
        <f t="shared" si="0"/>
        <v>17.600000000000001</v>
      </c>
      <c r="G35" s="1">
        <f t="shared" si="0"/>
        <v>20.7</v>
      </c>
      <c r="H35" s="1">
        <f t="shared" si="0"/>
        <v>19.2</v>
      </c>
      <c r="I35" s="1">
        <f t="shared" si="0"/>
        <v>12.2</v>
      </c>
      <c r="J35" s="1">
        <f t="shared" si="0"/>
        <v>11.4</v>
      </c>
      <c r="K35" s="1">
        <f t="shared" si="0"/>
        <v>31.6</v>
      </c>
      <c r="L35" s="1">
        <f t="shared" si="0"/>
        <v>10.3</v>
      </c>
      <c r="M35" s="1">
        <f t="shared" si="0"/>
        <v>14</v>
      </c>
    </row>
    <row r="36" spans="1:13" x14ac:dyDescent="0.2">
      <c r="D36" s="11">
        <f xml:space="preserve"> COUNT(B4:D34)/30*100</f>
        <v>93.333333333333329</v>
      </c>
      <c r="G36" s="11">
        <f xml:space="preserve"> COUNT(E4:G34)/30*100</f>
        <v>96.666666666666671</v>
      </c>
      <c r="H36" s="11">
        <f>STDEV(B4:M34)</f>
        <v>4.2623421891892495</v>
      </c>
      <c r="J36" s="11">
        <f xml:space="preserve"> COUNT(H4:J34)/31*100</f>
        <v>96.774193548387103</v>
      </c>
      <c r="M36" s="11">
        <f>100*K37/121</f>
        <v>94.214876033057848</v>
      </c>
    </row>
    <row r="37" spans="1:13" x14ac:dyDescent="0.2">
      <c r="A37" s="1" t="s">
        <v>2</v>
      </c>
      <c r="B37" s="1">
        <f>MAX(B4:M34)</f>
        <v>31.6</v>
      </c>
      <c r="D37" s="1" t="s">
        <v>3</v>
      </c>
      <c r="E37" s="9">
        <f>AVERAGE(B4:M34)</f>
        <v>8.0596491228070164</v>
      </c>
      <c r="G37" s="1" t="s">
        <v>4</v>
      </c>
      <c r="H37" s="1">
        <f>ROUNDUP(H36,1)</f>
        <v>4.3</v>
      </c>
      <c r="J37" s="1" t="s">
        <v>5</v>
      </c>
      <c r="K37" s="1">
        <f>COUNT(B4:M34)</f>
        <v>114</v>
      </c>
      <c r="L37" s="1" t="s">
        <v>37</v>
      </c>
      <c r="M37" s="1">
        <f>ROUNDUP(M36,0)</f>
        <v>95</v>
      </c>
    </row>
    <row r="38" spans="1:13" x14ac:dyDescent="0.2">
      <c r="B38" s="1">
        <f>COUNT(B4:D34)</f>
        <v>28</v>
      </c>
      <c r="C38" s="1" t="s">
        <v>28</v>
      </c>
      <c r="D38" s="1">
        <f>ROUNDUP(D36,0)</f>
        <v>94</v>
      </c>
      <c r="E38" s="1">
        <f>COUNT(E4:G34)</f>
        <v>29</v>
      </c>
      <c r="F38" s="1" t="s">
        <v>29</v>
      </c>
      <c r="G38" s="1">
        <f xml:space="preserve"> ROUNDUP(G36,0)</f>
        <v>97</v>
      </c>
      <c r="H38" s="1">
        <f>COUNT(H4:J34)</f>
        <v>30</v>
      </c>
      <c r="I38" s="1" t="s">
        <v>30</v>
      </c>
      <c r="J38" s="1">
        <f xml:space="preserve"> ROUNDUP(J36,0)</f>
        <v>97</v>
      </c>
      <c r="K38" s="1">
        <f>COUNT(K4:M34)</f>
        <v>27</v>
      </c>
      <c r="L38" s="1" t="s">
        <v>31</v>
      </c>
      <c r="M38" s="1">
        <f xml:space="preserve"> COUNT(K4:M34)/30*100</f>
        <v>90</v>
      </c>
    </row>
    <row r="39" spans="1:13" x14ac:dyDescent="0.2">
      <c r="A39" s="1" t="s">
        <v>10</v>
      </c>
      <c r="B39" s="11">
        <f>COUNT(B4:B34)/11*100</f>
        <v>81.818181818181827</v>
      </c>
      <c r="C39" s="14">
        <f>PERCENTILE(B4:M34,0.98)</f>
        <v>18.783999999999992</v>
      </c>
      <c r="F39" s="11">
        <f>COUNT(F4:F34)/11*100</f>
        <v>90.909090909090907</v>
      </c>
      <c r="J39" s="11">
        <f>COUNT(J4:J34)/11*100</f>
        <v>90.909090909090907</v>
      </c>
      <c r="K39" s="11">
        <f>COUNT(K4:K34)/11*100</f>
        <v>90.909090909090907</v>
      </c>
    </row>
    <row r="40" spans="1:13" x14ac:dyDescent="0.2">
      <c r="A40" s="1" t="s">
        <v>11</v>
      </c>
      <c r="B40" s="10">
        <f>ROUNDUP(B39,0)</f>
        <v>82</v>
      </c>
      <c r="C40" s="10">
        <f>COUNT(C4:C34)/9*100</f>
        <v>100</v>
      </c>
      <c r="D40" s="10">
        <f>COUNT(D4:D34)/10*100</f>
        <v>100</v>
      </c>
      <c r="E40" s="10">
        <f t="shared" ref="E40:G40" si="1">COUNT(E4:E34)/10*100</f>
        <v>90</v>
      </c>
      <c r="F40" s="10">
        <f>ROUNDUP(F39,0)</f>
        <v>91</v>
      </c>
      <c r="G40" s="10">
        <f t="shared" si="1"/>
        <v>100</v>
      </c>
      <c r="H40" s="10">
        <f>COUNT(H4:H34)/10*100</f>
        <v>100</v>
      </c>
      <c r="I40" s="10">
        <f>COUNT(I4:I34)/10*100</f>
        <v>100</v>
      </c>
      <c r="J40" s="10">
        <f>ROUNDUP(J39,0)</f>
        <v>91</v>
      </c>
      <c r="K40" s="10">
        <f xml:space="preserve"> ROUNDUP(K39,0)</f>
        <v>91</v>
      </c>
      <c r="L40" s="10">
        <f>COUNT(L4:L34)/10*100</f>
        <v>80</v>
      </c>
      <c r="M40" s="10">
        <f>COUNT(M4:M34)/10*100</f>
        <v>90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F1" sqref="F1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42</v>
      </c>
    </row>
    <row r="2" spans="1:13" x14ac:dyDescent="0.2">
      <c r="E2" s="1" t="s">
        <v>0</v>
      </c>
    </row>
    <row r="3" spans="1:13" x14ac:dyDescent="0.2">
      <c r="B3" s="2">
        <v>42736</v>
      </c>
      <c r="C3" s="2">
        <v>42775</v>
      </c>
      <c r="D3" s="2">
        <v>42795</v>
      </c>
      <c r="E3" s="2">
        <v>42826</v>
      </c>
      <c r="F3" s="2">
        <v>42856</v>
      </c>
      <c r="G3" s="2">
        <v>42887</v>
      </c>
      <c r="H3" s="2">
        <v>42917</v>
      </c>
      <c r="I3" s="2">
        <v>42948</v>
      </c>
      <c r="J3" s="2">
        <v>42979</v>
      </c>
      <c r="K3" s="2">
        <v>43009</v>
      </c>
      <c r="L3" s="2">
        <v>43040</v>
      </c>
      <c r="M3" s="2">
        <v>43070</v>
      </c>
    </row>
    <row r="4" spans="1:13" x14ac:dyDescent="0.2">
      <c r="A4" s="1">
        <v>1</v>
      </c>
      <c r="B4" s="6"/>
      <c r="C4" s="3"/>
      <c r="D4" s="3"/>
      <c r="E4" s="3">
        <v>12.3</v>
      </c>
      <c r="F4" s="3"/>
      <c r="G4" s="3"/>
      <c r="H4" s="3"/>
      <c r="I4" s="3"/>
      <c r="J4" s="3"/>
      <c r="K4" s="3"/>
      <c r="L4" s="3">
        <v>5.0999999999999996</v>
      </c>
      <c r="M4" s="3"/>
    </row>
    <row r="5" spans="1:13" x14ac:dyDescent="0.2">
      <c r="A5" s="1">
        <v>2</v>
      </c>
      <c r="B5" s="3"/>
      <c r="C5" s="3"/>
      <c r="D5" s="3">
        <v>3.6</v>
      </c>
      <c r="E5" s="3"/>
      <c r="F5" s="3"/>
      <c r="G5" s="3"/>
      <c r="H5" s="3"/>
      <c r="I5" s="3"/>
      <c r="J5" s="3"/>
      <c r="K5" s="3"/>
      <c r="L5" s="3"/>
      <c r="M5" s="3"/>
    </row>
    <row r="6" spans="1:13" x14ac:dyDescent="0.2">
      <c r="A6" s="1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M6" s="3">
        <v>5.9</v>
      </c>
    </row>
    <row r="7" spans="1:13" x14ac:dyDescent="0.2">
      <c r="A7" s="1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">
      <c r="A8" s="1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">
      <c r="A9" s="1">
        <v>6</v>
      </c>
      <c r="B9" s="3"/>
      <c r="C9" s="6"/>
      <c r="D9" s="3"/>
      <c r="E9" s="3"/>
      <c r="F9" s="3"/>
      <c r="G9" s="3">
        <v>7.2</v>
      </c>
      <c r="H9" s="3">
        <v>5.0999999999999996</v>
      </c>
      <c r="I9" s="3"/>
      <c r="J9" s="3"/>
      <c r="K9" s="3"/>
      <c r="M9" s="3"/>
    </row>
    <row r="10" spans="1:13" x14ac:dyDescent="0.2">
      <c r="A10" s="1">
        <v>7</v>
      </c>
      <c r="B10" s="6"/>
      <c r="C10" s="3"/>
      <c r="D10" s="3"/>
      <c r="E10" s="3">
        <v>7.8</v>
      </c>
      <c r="F10" s="3"/>
      <c r="G10" s="3"/>
      <c r="H10" s="3"/>
      <c r="I10" s="3"/>
      <c r="J10" s="3"/>
      <c r="K10" s="3"/>
      <c r="L10" s="3"/>
      <c r="M10" s="3"/>
    </row>
    <row r="11" spans="1:13" x14ac:dyDescent="0.2">
      <c r="A11" s="1">
        <v>8</v>
      </c>
      <c r="B11" s="3"/>
      <c r="C11" s="3"/>
      <c r="D11" s="1">
        <v>3.7</v>
      </c>
      <c r="E11" s="3"/>
      <c r="F11" s="3"/>
      <c r="G11" s="3"/>
      <c r="H11" s="3"/>
      <c r="I11" s="3">
        <v>6.7</v>
      </c>
      <c r="J11" s="3"/>
      <c r="K11" s="3"/>
      <c r="L11" s="3"/>
      <c r="M11" s="3"/>
    </row>
    <row r="12" spans="1:13" x14ac:dyDescent="0.2">
      <c r="A12" s="1">
        <v>9</v>
      </c>
      <c r="B12" s="3"/>
      <c r="C12" s="3"/>
      <c r="D12" s="3"/>
      <c r="E12" s="3"/>
      <c r="F12" s="3"/>
      <c r="G12" s="3"/>
      <c r="H12" s="3"/>
      <c r="I12" s="3"/>
      <c r="J12" s="3"/>
      <c r="K12" s="3"/>
      <c r="M12" s="3"/>
    </row>
    <row r="13" spans="1:13" x14ac:dyDescent="0.2">
      <c r="A13" s="1">
        <v>10</v>
      </c>
      <c r="B13" s="3"/>
      <c r="C13" s="3"/>
      <c r="D13" s="3"/>
      <c r="E13" s="3"/>
      <c r="F13" s="3"/>
      <c r="G13" s="3"/>
      <c r="H13" s="3"/>
      <c r="I13" s="3"/>
      <c r="J13" s="3">
        <v>9.6</v>
      </c>
      <c r="K13" s="3"/>
      <c r="L13" s="3"/>
      <c r="M13" s="3"/>
    </row>
    <row r="14" spans="1:13" x14ac:dyDescent="0.2">
      <c r="A14" s="1">
        <v>11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">
      <c r="A15" s="1">
        <v>12</v>
      </c>
      <c r="B15" s="3"/>
      <c r="C15" s="6"/>
      <c r="D15" s="3"/>
      <c r="E15" s="3"/>
      <c r="F15" s="3"/>
      <c r="G15" s="3"/>
      <c r="H15" s="1">
        <v>5.3</v>
      </c>
      <c r="I15" s="3"/>
      <c r="J15" s="3"/>
      <c r="K15" s="3"/>
      <c r="L15" s="3"/>
      <c r="M15" s="3"/>
    </row>
    <row r="16" spans="1:13" x14ac:dyDescent="0.2">
      <c r="A16" s="1">
        <v>13</v>
      </c>
      <c r="B16" s="3">
        <v>6</v>
      </c>
      <c r="C16" s="3"/>
      <c r="D16" s="3"/>
      <c r="E16" s="3">
        <v>11.2</v>
      </c>
      <c r="F16" s="3"/>
      <c r="G16" s="3"/>
      <c r="H16" s="3"/>
      <c r="I16" s="3"/>
      <c r="J16" s="3"/>
      <c r="K16" s="3"/>
      <c r="L16" s="3"/>
      <c r="M16" s="3"/>
    </row>
    <row r="17" spans="1:13" x14ac:dyDescent="0.2">
      <c r="A17" s="1">
        <v>14</v>
      </c>
      <c r="B17" s="3"/>
      <c r="C17" s="3"/>
      <c r="D17" s="1">
        <v>4.5999999999999996</v>
      </c>
      <c r="E17" s="3"/>
      <c r="F17" s="3"/>
      <c r="G17" s="3"/>
      <c r="H17" s="3"/>
      <c r="I17" s="3">
        <v>6.3</v>
      </c>
      <c r="J17" s="3"/>
      <c r="K17" s="3"/>
      <c r="L17" s="3"/>
      <c r="M17" s="3"/>
    </row>
    <row r="18" spans="1:13" x14ac:dyDescent="0.2">
      <c r="A18" s="1">
        <v>15</v>
      </c>
      <c r="B18" s="3"/>
      <c r="C18" s="3">
        <v>4.8</v>
      </c>
      <c r="D18" s="3"/>
      <c r="E18" s="3"/>
      <c r="F18" s="3"/>
      <c r="G18" s="3"/>
      <c r="H18" s="3"/>
      <c r="I18" s="3"/>
      <c r="J18" s="3"/>
      <c r="K18" s="3"/>
      <c r="L18" s="3">
        <v>10.7</v>
      </c>
      <c r="M18" s="3">
        <v>9.5</v>
      </c>
    </row>
    <row r="19" spans="1:13" x14ac:dyDescent="0.2">
      <c r="A19" s="1">
        <v>16</v>
      </c>
      <c r="B19" s="3">
        <v>1.2</v>
      </c>
      <c r="C19" s="3"/>
      <c r="D19" s="3"/>
      <c r="E19" s="3"/>
      <c r="F19" s="3"/>
      <c r="G19" s="3"/>
      <c r="H19" s="3"/>
      <c r="I19" s="3"/>
      <c r="J19" s="3">
        <v>3.7</v>
      </c>
      <c r="K19" s="3">
        <v>4</v>
      </c>
      <c r="L19" s="3"/>
      <c r="M19" s="3"/>
    </row>
    <row r="20" spans="1:13" x14ac:dyDescent="0.2">
      <c r="A20" s="1">
        <v>17</v>
      </c>
      <c r="B20" s="3"/>
      <c r="C20" s="3"/>
      <c r="D20" s="3"/>
      <c r="E20" s="3"/>
      <c r="F20" s="3"/>
      <c r="G20" s="3"/>
      <c r="H20" s="3"/>
      <c r="I20" s="3">
        <v>12.2</v>
      </c>
      <c r="J20" s="3"/>
      <c r="K20" s="3"/>
      <c r="L20" s="3"/>
      <c r="M20" s="3"/>
    </row>
    <row r="21" spans="1:13" x14ac:dyDescent="0.2">
      <c r="A21" s="1">
        <v>18</v>
      </c>
      <c r="B21" s="3"/>
      <c r="C21" s="3">
        <v>4.5</v>
      </c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">
      <c r="A22" s="1">
        <v>19</v>
      </c>
      <c r="B22" s="3">
        <v>4.2</v>
      </c>
      <c r="C22" s="3"/>
      <c r="D22" s="3"/>
      <c r="E22" s="3">
        <v>7.7</v>
      </c>
      <c r="F22" s="3"/>
      <c r="G22" s="3"/>
      <c r="H22" s="3"/>
      <c r="I22" s="3"/>
      <c r="J22" s="3"/>
      <c r="K22" s="3"/>
      <c r="L22" s="3"/>
      <c r="M22" s="3"/>
    </row>
    <row r="23" spans="1:13" x14ac:dyDescent="0.2">
      <c r="A23" s="1">
        <v>20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">
      <c r="A24" s="1">
        <v>21</v>
      </c>
      <c r="B24" s="3"/>
      <c r="C24" s="3">
        <v>4.2</v>
      </c>
      <c r="D24" s="3"/>
      <c r="E24" s="3"/>
      <c r="F24" s="3"/>
      <c r="G24" s="3"/>
      <c r="H24" s="3"/>
      <c r="I24" s="3"/>
      <c r="J24" s="3"/>
      <c r="K24" s="3"/>
      <c r="L24" s="3"/>
      <c r="M24" s="3">
        <v>7.7</v>
      </c>
    </row>
    <row r="25" spans="1:13" x14ac:dyDescent="0.2">
      <c r="A25" s="1">
        <v>22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">
      <c r="A26" s="1">
        <v>23</v>
      </c>
      <c r="B26" s="3"/>
      <c r="C26" s="3"/>
      <c r="D26" s="3">
        <v>15.5</v>
      </c>
      <c r="E26" s="3"/>
      <c r="F26" s="3"/>
      <c r="G26" s="3"/>
      <c r="H26" s="3"/>
      <c r="I26" s="3">
        <v>6.5</v>
      </c>
      <c r="J26" s="3"/>
      <c r="K26" s="3"/>
      <c r="L26" s="3"/>
      <c r="M26" s="3"/>
    </row>
    <row r="27" spans="1:13" x14ac:dyDescent="0.2">
      <c r="A27" s="1">
        <v>24</v>
      </c>
      <c r="B27" s="3"/>
      <c r="C27" s="3">
        <v>6</v>
      </c>
      <c r="D27" s="3"/>
      <c r="E27" s="3"/>
      <c r="F27" s="3"/>
      <c r="G27" s="3"/>
      <c r="H27" s="3">
        <v>12.6</v>
      </c>
      <c r="I27" s="3"/>
      <c r="J27" s="3"/>
      <c r="K27" s="3"/>
      <c r="L27" s="3">
        <v>7.9</v>
      </c>
      <c r="M27" s="3"/>
    </row>
    <row r="28" spans="1:13" x14ac:dyDescent="0.2">
      <c r="A28" s="1">
        <v>25</v>
      </c>
      <c r="B28" s="3">
        <v>7.2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">
      <c r="A29" s="1">
        <v>26</v>
      </c>
      <c r="B29" s="3"/>
      <c r="C29" s="3"/>
      <c r="D29" s="3">
        <v>11.4</v>
      </c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">
      <c r="A30" s="1">
        <v>27</v>
      </c>
      <c r="B30" s="3"/>
      <c r="C30" s="3"/>
      <c r="D30" s="3"/>
      <c r="E30" s="3"/>
      <c r="F30" s="3"/>
      <c r="G30" s="3">
        <v>11.3</v>
      </c>
      <c r="H30" s="3"/>
      <c r="I30" s="3"/>
      <c r="J30" s="3"/>
      <c r="K30" s="3"/>
      <c r="L30" s="3">
        <v>7.7</v>
      </c>
      <c r="M30" s="3">
        <v>3.5</v>
      </c>
    </row>
    <row r="31" spans="1:13" x14ac:dyDescent="0.2">
      <c r="A31" s="1">
        <v>28</v>
      </c>
      <c r="B31" s="3"/>
      <c r="C31" s="3"/>
      <c r="D31" s="3"/>
      <c r="E31" s="3">
        <v>16.899999999999999</v>
      </c>
      <c r="F31" s="3"/>
      <c r="G31" s="3"/>
      <c r="H31" s="3"/>
      <c r="I31" s="3"/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">
      <c r="A33" s="1">
        <v>30</v>
      </c>
      <c r="B33" s="3"/>
      <c r="C33" s="3"/>
      <c r="D33" s="3"/>
      <c r="E33" s="3"/>
      <c r="F33" s="3">
        <v>7.2</v>
      </c>
      <c r="G33" s="3">
        <v>18.100000000000001</v>
      </c>
      <c r="H33" s="3">
        <v>10.199999999999999</v>
      </c>
      <c r="I33" s="3"/>
      <c r="J33" s="3"/>
      <c r="K33" s="3"/>
      <c r="L33" s="3"/>
      <c r="M33" s="3"/>
    </row>
    <row r="34" spans="1:13" x14ac:dyDescent="0.2">
      <c r="A34" s="1">
        <v>31</v>
      </c>
      <c r="B34" s="6"/>
      <c r="C34" s="3"/>
      <c r="D34" s="3"/>
      <c r="E34" s="3"/>
      <c r="F34" s="3">
        <v>10.5</v>
      </c>
      <c r="G34" s="3"/>
      <c r="H34" s="3"/>
      <c r="I34" s="3"/>
      <c r="J34" s="3"/>
      <c r="K34" s="3"/>
      <c r="L34" s="3"/>
      <c r="M34" s="3"/>
    </row>
    <row r="35" spans="1:13" x14ac:dyDescent="0.2">
      <c r="A35" s="1" t="s">
        <v>1</v>
      </c>
      <c r="B35" s="1">
        <f>MAX(B4:B34)</f>
        <v>7.2</v>
      </c>
      <c r="C35" s="1">
        <f t="shared" ref="C35:M35" si="0">MAX(C4:C34)</f>
        <v>6</v>
      </c>
      <c r="D35" s="1">
        <f t="shared" si="0"/>
        <v>15.5</v>
      </c>
      <c r="E35" s="1">
        <f t="shared" si="0"/>
        <v>16.899999999999999</v>
      </c>
      <c r="F35" s="1">
        <f t="shared" si="0"/>
        <v>10.5</v>
      </c>
      <c r="G35" s="1">
        <f t="shared" si="0"/>
        <v>18.100000000000001</v>
      </c>
      <c r="H35" s="1">
        <f t="shared" si="0"/>
        <v>12.6</v>
      </c>
      <c r="I35" s="1">
        <f t="shared" si="0"/>
        <v>12.2</v>
      </c>
      <c r="J35" s="1">
        <f t="shared" si="0"/>
        <v>9.6</v>
      </c>
      <c r="K35" s="1">
        <f t="shared" si="0"/>
        <v>4</v>
      </c>
      <c r="L35" s="1">
        <f t="shared" si="0"/>
        <v>10.7</v>
      </c>
      <c r="M35" s="1">
        <f t="shared" si="0"/>
        <v>9.5</v>
      </c>
    </row>
    <row r="36" spans="1:13" x14ac:dyDescent="0.2">
      <c r="D36" s="11">
        <f xml:space="preserve"> COUNT(B4:D34)/15*100</f>
        <v>86.666666666666671</v>
      </c>
      <c r="G36" s="11">
        <f xml:space="preserve"> COUNT(E4:G34)/15*100</f>
        <v>66.666666666666657</v>
      </c>
      <c r="H36" s="11">
        <f>STDEV(B4:M34)</f>
        <v>3.8132882460399991</v>
      </c>
      <c r="J36" s="11">
        <f xml:space="preserve"> COUNT(H4:J34)/15*100</f>
        <v>66.666666666666657</v>
      </c>
      <c r="M36" s="11">
        <f>100*K37/61</f>
        <v>68.852459016393439</v>
      </c>
    </row>
    <row r="37" spans="1:13" x14ac:dyDescent="0.2">
      <c r="A37" s="1" t="s">
        <v>2</v>
      </c>
      <c r="B37" s="1">
        <f>MAX(B4:M34)</f>
        <v>18.100000000000001</v>
      </c>
      <c r="D37" s="1" t="s">
        <v>3</v>
      </c>
      <c r="E37" s="9">
        <f>AVERAGE(B4:M34)</f>
        <v>7.79285714285714</v>
      </c>
      <c r="G37" s="1" t="s">
        <v>4</v>
      </c>
      <c r="H37" s="1">
        <f>ROUNDUP(H36,1)</f>
        <v>3.9</v>
      </c>
      <c r="J37" s="1" t="s">
        <v>35</v>
      </c>
      <c r="K37" s="1">
        <f>COUNT(B4:M34)</f>
        <v>42</v>
      </c>
      <c r="L37" s="1" t="s">
        <v>37</v>
      </c>
      <c r="M37" s="1">
        <f>ROUNDUP(M36,0)</f>
        <v>69</v>
      </c>
    </row>
    <row r="38" spans="1:13" x14ac:dyDescent="0.2">
      <c r="B38" s="1">
        <f>COUNT(B4:D34)</f>
        <v>13</v>
      </c>
      <c r="C38" s="1" t="s">
        <v>6</v>
      </c>
      <c r="D38" s="1">
        <f>ROUNDUP(D36,0)</f>
        <v>87</v>
      </c>
      <c r="E38" s="1">
        <f>COUNT(E4:G34)</f>
        <v>10</v>
      </c>
      <c r="F38" s="1" t="s">
        <v>7</v>
      </c>
      <c r="G38" s="1">
        <f>ROUNDUP(G36,0)</f>
        <v>67</v>
      </c>
      <c r="H38" s="1">
        <f>COUNT(H4:J34)</f>
        <v>10</v>
      </c>
      <c r="I38" s="1" t="s">
        <v>8</v>
      </c>
      <c r="J38" s="1">
        <f>ROUNDUP(J36,0)</f>
        <v>67</v>
      </c>
      <c r="K38" s="1">
        <f>COUNT(K4:M34)</f>
        <v>9</v>
      </c>
      <c r="L38" s="1" t="s">
        <v>9</v>
      </c>
      <c r="M38" s="1">
        <f xml:space="preserve"> COUNT(K4:M34)/15*100</f>
        <v>60</v>
      </c>
    </row>
    <row r="39" spans="1:13" x14ac:dyDescent="0.2">
      <c r="A39" s="1" t="s">
        <v>10</v>
      </c>
      <c r="B39" s="11">
        <f>COUNT(B4:B34)/6*100</f>
        <v>66.666666666666657</v>
      </c>
      <c r="C39" s="9">
        <f>PERCENTILE(B4:M34,0.98)</f>
        <v>17.116</v>
      </c>
      <c r="F39" s="11">
        <f>COUNT(F4:F34)/6*100</f>
        <v>33.333333333333329</v>
      </c>
    </row>
    <row r="40" spans="1:13" x14ac:dyDescent="0.2">
      <c r="A40" s="1" t="s">
        <v>11</v>
      </c>
      <c r="B40" s="1">
        <f>ROUNDUP(B39,0)</f>
        <v>67</v>
      </c>
      <c r="C40" s="1">
        <f>COUNT(C4:C34)/5*100</f>
        <v>80</v>
      </c>
      <c r="D40" s="1">
        <f t="shared" ref="D40:M40" si="1">COUNT(D4:D34)/5*100</f>
        <v>100</v>
      </c>
      <c r="E40" s="1">
        <f t="shared" si="1"/>
        <v>100</v>
      </c>
      <c r="F40" s="1">
        <f>ROUNDUP(F39,0)</f>
        <v>34</v>
      </c>
      <c r="G40" s="1">
        <f t="shared" si="1"/>
        <v>60</v>
      </c>
      <c r="H40" s="1">
        <f t="shared" si="1"/>
        <v>80</v>
      </c>
      <c r="I40" s="1">
        <f t="shared" si="1"/>
        <v>80</v>
      </c>
      <c r="J40" s="1">
        <f t="shared" si="1"/>
        <v>40</v>
      </c>
      <c r="K40" s="1">
        <f t="shared" si="1"/>
        <v>20</v>
      </c>
      <c r="L40" s="1">
        <f t="shared" si="1"/>
        <v>80</v>
      </c>
      <c r="M40" s="1">
        <f t="shared" si="1"/>
        <v>80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C39" sqref="C39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18</v>
      </c>
    </row>
    <row r="2" spans="1:13" x14ac:dyDescent="0.2">
      <c r="E2" s="1" t="s">
        <v>0</v>
      </c>
    </row>
    <row r="3" spans="1:13" x14ac:dyDescent="0.2">
      <c r="B3" s="2">
        <v>42736</v>
      </c>
      <c r="C3" s="2">
        <v>42775</v>
      </c>
      <c r="D3" s="2">
        <v>42795</v>
      </c>
      <c r="E3" s="2">
        <v>42826</v>
      </c>
      <c r="F3" s="2">
        <v>42856</v>
      </c>
      <c r="G3" s="2">
        <v>42887</v>
      </c>
      <c r="H3" s="2">
        <v>42917</v>
      </c>
      <c r="I3" s="2">
        <v>42948</v>
      </c>
      <c r="J3" s="2">
        <v>42979</v>
      </c>
      <c r="K3" s="2">
        <v>43009</v>
      </c>
      <c r="L3" s="2">
        <v>43040</v>
      </c>
      <c r="M3" s="2">
        <v>43070</v>
      </c>
    </row>
    <row r="4" spans="1:13" x14ac:dyDescent="0.2">
      <c r="A4" s="1">
        <v>1</v>
      </c>
      <c r="B4" s="3">
        <v>4.7</v>
      </c>
      <c r="C4" s="3"/>
      <c r="D4" s="3"/>
      <c r="E4" s="3">
        <v>8.5</v>
      </c>
      <c r="F4" s="3"/>
      <c r="G4" s="3"/>
      <c r="H4" s="3"/>
      <c r="I4" s="3"/>
      <c r="J4" s="3">
        <v>10.199999999999999</v>
      </c>
      <c r="K4" s="3">
        <v>9.8000000000000007</v>
      </c>
      <c r="L4" s="3"/>
      <c r="M4" s="3"/>
    </row>
    <row r="5" spans="1:13" x14ac:dyDescent="0.2">
      <c r="A5" s="1">
        <v>2</v>
      </c>
      <c r="B5" s="3"/>
      <c r="C5" s="3"/>
      <c r="D5" s="3">
        <v>3.2</v>
      </c>
      <c r="E5" s="3"/>
      <c r="F5" s="3">
        <v>5.5</v>
      </c>
      <c r="G5" s="3"/>
      <c r="H5" s="3"/>
      <c r="I5" s="3">
        <v>7.4</v>
      </c>
      <c r="J5" s="3"/>
      <c r="K5" s="3"/>
      <c r="L5" s="3"/>
      <c r="M5" s="3"/>
    </row>
    <row r="6" spans="1:13" x14ac:dyDescent="0.2">
      <c r="A6" s="1">
        <v>3</v>
      </c>
      <c r="B6" s="3"/>
      <c r="C6" s="3">
        <v>13.5</v>
      </c>
      <c r="D6" s="3">
        <v>4.5</v>
      </c>
      <c r="E6" s="3"/>
      <c r="F6" s="3"/>
      <c r="G6" s="3">
        <v>10.7</v>
      </c>
      <c r="H6" s="3">
        <v>6</v>
      </c>
      <c r="I6" s="3"/>
      <c r="J6" s="3"/>
      <c r="K6" s="3"/>
      <c r="L6" s="3">
        <v>4.5999999999999996</v>
      </c>
      <c r="M6" s="3">
        <v>15.1</v>
      </c>
    </row>
    <row r="7" spans="1:13" x14ac:dyDescent="0.2">
      <c r="A7" s="1">
        <v>4</v>
      </c>
      <c r="B7" s="3">
        <v>5.2</v>
      </c>
      <c r="C7" s="3"/>
      <c r="D7" s="3"/>
      <c r="E7" s="3">
        <v>9.8000000000000007</v>
      </c>
      <c r="F7" s="3"/>
      <c r="G7" s="3"/>
      <c r="H7" s="3"/>
      <c r="I7" s="3"/>
      <c r="J7" s="3">
        <v>8.4</v>
      </c>
      <c r="K7" s="3">
        <v>6.7</v>
      </c>
      <c r="L7" s="3"/>
      <c r="M7" s="3"/>
    </row>
    <row r="8" spans="1:13" x14ac:dyDescent="0.2">
      <c r="A8" s="1">
        <v>5</v>
      </c>
      <c r="B8" s="3"/>
      <c r="C8" s="3"/>
      <c r="D8" s="3">
        <v>6.6</v>
      </c>
      <c r="E8" s="3"/>
      <c r="F8" s="3"/>
      <c r="G8" s="3"/>
      <c r="H8" s="3"/>
      <c r="I8" s="3">
        <v>7.2</v>
      </c>
      <c r="J8" s="3"/>
      <c r="K8" s="3"/>
      <c r="L8" s="3"/>
      <c r="M8" s="3"/>
    </row>
    <row r="9" spans="1:13" x14ac:dyDescent="0.2">
      <c r="A9" s="1">
        <v>6</v>
      </c>
      <c r="B9" s="3"/>
      <c r="C9" s="3">
        <v>6.2</v>
      </c>
      <c r="D9" s="3"/>
      <c r="E9" s="3"/>
      <c r="F9" s="3">
        <v>6.7</v>
      </c>
      <c r="G9" s="3">
        <v>4</v>
      </c>
      <c r="H9" s="3">
        <v>3.8</v>
      </c>
      <c r="I9" s="3"/>
      <c r="J9" s="3"/>
      <c r="K9" s="3"/>
      <c r="L9" s="3">
        <v>4.5</v>
      </c>
      <c r="M9" s="3">
        <v>2.6</v>
      </c>
    </row>
    <row r="10" spans="1:13" x14ac:dyDescent="0.2">
      <c r="A10" s="1">
        <v>7</v>
      </c>
      <c r="B10" s="3">
        <v>4</v>
      </c>
      <c r="C10" s="3"/>
      <c r="D10" s="3"/>
      <c r="E10" s="3">
        <v>10</v>
      </c>
      <c r="F10" s="3">
        <v>7.1</v>
      </c>
      <c r="G10" s="3"/>
      <c r="H10" s="3"/>
      <c r="I10" s="3"/>
      <c r="J10" s="3">
        <v>8.3000000000000007</v>
      </c>
      <c r="K10" s="3">
        <v>4.4000000000000004</v>
      </c>
      <c r="L10" s="3"/>
      <c r="M10" s="3"/>
    </row>
    <row r="11" spans="1:13" x14ac:dyDescent="0.2">
      <c r="A11" s="1">
        <v>8</v>
      </c>
      <c r="B11" s="3"/>
      <c r="C11" s="3"/>
      <c r="D11" s="3">
        <v>3.5</v>
      </c>
      <c r="E11" s="3"/>
      <c r="F11" s="3"/>
      <c r="G11" s="3"/>
      <c r="H11" s="3"/>
      <c r="I11" s="3">
        <v>9.1999999999999993</v>
      </c>
      <c r="J11" s="3"/>
      <c r="K11" s="3"/>
      <c r="L11" s="3"/>
      <c r="M11" s="3"/>
    </row>
    <row r="12" spans="1:13" x14ac:dyDescent="0.2">
      <c r="A12" s="1">
        <v>9</v>
      </c>
      <c r="B12" s="3"/>
      <c r="C12" s="3">
        <v>8.6999999999999993</v>
      </c>
      <c r="D12" s="3"/>
      <c r="E12" s="3"/>
      <c r="F12" s="3"/>
      <c r="G12" s="3">
        <v>8.8000000000000007</v>
      </c>
      <c r="H12" s="3">
        <v>4.5</v>
      </c>
      <c r="I12" s="3"/>
      <c r="J12" s="3"/>
      <c r="K12" s="3"/>
      <c r="L12" s="3">
        <v>11.2</v>
      </c>
      <c r="M12" s="3">
        <v>6</v>
      </c>
    </row>
    <row r="13" spans="1:13" x14ac:dyDescent="0.2">
      <c r="A13" s="1">
        <v>10</v>
      </c>
      <c r="B13" s="3">
        <v>4.5999999999999996</v>
      </c>
      <c r="C13" s="3"/>
      <c r="D13" s="3"/>
      <c r="E13" s="3">
        <v>8.9</v>
      </c>
      <c r="F13" s="3">
        <v>7.8</v>
      </c>
      <c r="G13" s="3"/>
      <c r="H13" s="3"/>
      <c r="I13" s="3"/>
      <c r="J13" s="3">
        <v>8.6</v>
      </c>
      <c r="K13" s="3">
        <v>8.1999999999999993</v>
      </c>
      <c r="L13" s="3"/>
      <c r="M13" s="3"/>
    </row>
    <row r="14" spans="1:13" x14ac:dyDescent="0.2">
      <c r="A14" s="1">
        <v>11</v>
      </c>
      <c r="B14" s="3"/>
      <c r="C14" s="3"/>
      <c r="D14" s="3">
        <v>6.7</v>
      </c>
      <c r="E14" s="3"/>
      <c r="F14" s="3"/>
      <c r="G14" s="3"/>
      <c r="H14" s="3"/>
      <c r="I14" s="3">
        <v>6.7</v>
      </c>
      <c r="J14" s="3"/>
      <c r="K14" s="3"/>
      <c r="L14" s="3"/>
      <c r="M14" s="3"/>
    </row>
    <row r="15" spans="1:13" x14ac:dyDescent="0.2">
      <c r="A15" s="1">
        <v>12</v>
      </c>
      <c r="B15" s="3"/>
      <c r="C15" s="3">
        <v>9.5</v>
      </c>
      <c r="D15" s="3"/>
      <c r="E15" s="3"/>
      <c r="F15" s="3"/>
      <c r="G15" s="3"/>
      <c r="H15" s="3">
        <v>4.2</v>
      </c>
      <c r="I15" s="3"/>
      <c r="J15" s="3"/>
      <c r="K15" s="3"/>
      <c r="L15" s="3">
        <v>6.4</v>
      </c>
      <c r="M15" s="3"/>
    </row>
    <row r="16" spans="1:13" x14ac:dyDescent="0.2">
      <c r="A16" s="1">
        <v>13</v>
      </c>
      <c r="B16" s="3">
        <v>3.4</v>
      </c>
      <c r="C16" s="3"/>
      <c r="D16" s="3"/>
      <c r="E16" s="3">
        <v>11.7</v>
      </c>
      <c r="F16" s="3">
        <v>6.7</v>
      </c>
      <c r="G16" s="3"/>
      <c r="H16" s="3"/>
      <c r="I16" s="3"/>
      <c r="J16" s="3">
        <v>9.5</v>
      </c>
      <c r="K16" s="3">
        <v>12.8</v>
      </c>
      <c r="L16" s="3"/>
      <c r="M16" s="3"/>
    </row>
    <row r="17" spans="1:13" x14ac:dyDescent="0.2">
      <c r="A17" s="1">
        <v>14</v>
      </c>
      <c r="B17" s="3"/>
      <c r="C17" s="3"/>
      <c r="D17" s="3">
        <v>7.1</v>
      </c>
      <c r="E17" s="3"/>
      <c r="F17" s="3"/>
      <c r="G17" s="3">
        <v>5.2</v>
      </c>
      <c r="H17" s="3"/>
      <c r="I17" s="3">
        <v>4.5</v>
      </c>
      <c r="J17" s="3"/>
      <c r="K17" s="3"/>
      <c r="L17" s="3"/>
      <c r="M17" s="3"/>
    </row>
    <row r="18" spans="1:13" x14ac:dyDescent="0.2">
      <c r="A18" s="1">
        <v>15</v>
      </c>
      <c r="B18" s="3"/>
      <c r="C18" s="3">
        <v>4.9000000000000004</v>
      </c>
      <c r="D18" s="3"/>
      <c r="E18" s="3"/>
      <c r="F18" s="3"/>
      <c r="G18" s="3">
        <v>5.9</v>
      </c>
      <c r="H18" s="3">
        <v>4.5999999999999996</v>
      </c>
      <c r="I18" s="3"/>
      <c r="J18" s="3"/>
      <c r="K18" s="3"/>
      <c r="L18" s="3">
        <v>10.4</v>
      </c>
      <c r="M18" s="3">
        <v>10.4</v>
      </c>
    </row>
    <row r="19" spans="1:13" x14ac:dyDescent="0.2">
      <c r="A19" s="1">
        <v>16</v>
      </c>
      <c r="B19" s="3">
        <v>5.3</v>
      </c>
      <c r="C19" s="3"/>
      <c r="D19" s="3"/>
      <c r="E19" s="3">
        <v>5.8</v>
      </c>
      <c r="F19" s="3">
        <v>8.3000000000000007</v>
      </c>
      <c r="G19" s="3"/>
      <c r="H19" s="3"/>
      <c r="I19" s="3"/>
      <c r="J19" s="3">
        <v>3.6</v>
      </c>
      <c r="K19" s="3">
        <v>4.7</v>
      </c>
      <c r="L19" s="3"/>
      <c r="M19" s="3"/>
    </row>
    <row r="20" spans="1:13" x14ac:dyDescent="0.2">
      <c r="A20" s="1">
        <v>17</v>
      </c>
      <c r="B20" s="3"/>
      <c r="C20" s="3"/>
      <c r="D20" s="3">
        <v>4.7</v>
      </c>
      <c r="E20" s="3"/>
      <c r="F20" s="3"/>
      <c r="G20" s="3"/>
      <c r="H20" s="3"/>
      <c r="I20" s="3">
        <v>13.7</v>
      </c>
      <c r="J20" s="3"/>
      <c r="K20" s="3"/>
      <c r="L20" s="3"/>
      <c r="M20" s="3"/>
    </row>
    <row r="21" spans="1:13" x14ac:dyDescent="0.2">
      <c r="A21" s="1">
        <v>18</v>
      </c>
      <c r="B21" s="3"/>
      <c r="C21" s="3">
        <v>3.5</v>
      </c>
      <c r="D21" s="3"/>
      <c r="E21" s="3"/>
      <c r="F21" s="3"/>
      <c r="G21" s="3">
        <v>4.4000000000000004</v>
      </c>
      <c r="H21" s="3">
        <v>2.5</v>
      </c>
      <c r="I21" s="3"/>
      <c r="J21" s="3"/>
      <c r="K21" s="3"/>
      <c r="L21" s="3">
        <v>5.2</v>
      </c>
      <c r="M21" s="3">
        <v>3.5</v>
      </c>
    </row>
    <row r="22" spans="1:13" x14ac:dyDescent="0.2">
      <c r="A22" s="1">
        <v>19</v>
      </c>
      <c r="B22" s="3">
        <v>4.4000000000000004</v>
      </c>
      <c r="C22" s="3"/>
      <c r="D22" s="3"/>
      <c r="E22" s="3"/>
      <c r="F22" s="3">
        <v>10.3</v>
      </c>
      <c r="G22" s="3"/>
      <c r="H22" s="3"/>
      <c r="I22" s="3"/>
      <c r="J22" s="3">
        <v>6.6</v>
      </c>
      <c r="K22" s="3">
        <v>7.5</v>
      </c>
      <c r="L22" s="3"/>
      <c r="M22" s="3"/>
    </row>
    <row r="23" spans="1:13" x14ac:dyDescent="0.2">
      <c r="A23" s="1">
        <v>20</v>
      </c>
      <c r="B23" s="3"/>
      <c r="C23" s="3"/>
      <c r="D23" s="3">
        <v>6.7</v>
      </c>
      <c r="E23" s="3"/>
      <c r="F23" s="3"/>
      <c r="G23" s="3"/>
      <c r="H23" s="3"/>
      <c r="I23" s="3">
        <v>9.4</v>
      </c>
      <c r="J23" s="3"/>
      <c r="K23" s="3"/>
      <c r="L23" s="3"/>
      <c r="M23" s="3"/>
    </row>
    <row r="24" spans="1:13" x14ac:dyDescent="0.2">
      <c r="A24" s="1">
        <v>21</v>
      </c>
      <c r="B24" s="3"/>
      <c r="C24" s="3">
        <v>2.2999999999999998</v>
      </c>
      <c r="D24" s="3"/>
      <c r="E24" s="3"/>
      <c r="F24" s="3"/>
      <c r="G24" s="3">
        <v>5.3</v>
      </c>
      <c r="H24" s="3">
        <v>9</v>
      </c>
      <c r="I24" s="3"/>
      <c r="J24" s="3"/>
      <c r="K24" s="3"/>
      <c r="L24" s="3">
        <v>5.7</v>
      </c>
      <c r="M24" s="3">
        <v>7.5</v>
      </c>
    </row>
    <row r="25" spans="1:13" x14ac:dyDescent="0.2">
      <c r="A25" s="1">
        <v>22</v>
      </c>
      <c r="B25" s="3">
        <v>7</v>
      </c>
      <c r="C25" s="3"/>
      <c r="D25" s="3"/>
      <c r="E25" s="3">
        <v>6.4</v>
      </c>
      <c r="F25" s="3">
        <v>5.0999999999999996</v>
      </c>
      <c r="G25" s="3"/>
      <c r="H25" s="3"/>
      <c r="I25" s="3"/>
      <c r="J25" s="3">
        <v>8.6</v>
      </c>
      <c r="K25" s="3">
        <v>3.1</v>
      </c>
      <c r="L25" s="3"/>
      <c r="M25" s="3"/>
    </row>
    <row r="26" spans="1:13" x14ac:dyDescent="0.2">
      <c r="A26" s="1">
        <v>23</v>
      </c>
      <c r="B26" s="3"/>
      <c r="C26" s="3"/>
      <c r="D26" s="3">
        <v>12.1</v>
      </c>
      <c r="E26" s="3"/>
      <c r="F26" s="3"/>
      <c r="G26" s="3"/>
      <c r="H26" s="3"/>
      <c r="I26" s="3">
        <v>8.4</v>
      </c>
      <c r="J26" s="3"/>
      <c r="K26" s="3"/>
      <c r="L26" s="3"/>
      <c r="M26" s="3"/>
    </row>
    <row r="27" spans="1:13" x14ac:dyDescent="0.2">
      <c r="A27" s="1">
        <v>24</v>
      </c>
      <c r="B27" s="3"/>
      <c r="C27" s="6" t="s">
        <v>33</v>
      </c>
      <c r="D27" s="3"/>
      <c r="E27" s="3"/>
      <c r="F27" s="3"/>
      <c r="G27" s="3">
        <v>9.3000000000000007</v>
      </c>
      <c r="H27" s="3">
        <v>18.100000000000001</v>
      </c>
      <c r="I27" s="3"/>
      <c r="J27" s="3"/>
      <c r="K27" s="3"/>
      <c r="L27" s="3">
        <v>7.6</v>
      </c>
      <c r="M27" s="3">
        <v>6.5</v>
      </c>
    </row>
    <row r="28" spans="1:13" x14ac:dyDescent="0.2">
      <c r="A28" s="1">
        <v>25</v>
      </c>
      <c r="B28" s="3">
        <v>5.3</v>
      </c>
      <c r="C28" s="3"/>
      <c r="D28" s="3"/>
      <c r="E28" s="3">
        <v>4.7</v>
      </c>
      <c r="F28" s="3">
        <v>5.0999999999999996</v>
      </c>
      <c r="G28" s="3"/>
      <c r="H28" s="3"/>
      <c r="I28" s="3"/>
      <c r="J28" s="3">
        <v>5.5</v>
      </c>
      <c r="K28" s="3">
        <v>8</v>
      </c>
      <c r="L28" s="3"/>
      <c r="M28" s="3"/>
    </row>
    <row r="29" spans="1:13" x14ac:dyDescent="0.2">
      <c r="A29" s="1">
        <v>26</v>
      </c>
      <c r="B29" s="3"/>
      <c r="C29" s="3"/>
      <c r="D29" s="3">
        <v>11.5</v>
      </c>
      <c r="E29" s="3"/>
      <c r="F29" s="3"/>
      <c r="G29" s="3"/>
      <c r="H29" s="3"/>
      <c r="I29" s="3">
        <v>7.1</v>
      </c>
      <c r="J29" s="3"/>
      <c r="K29" s="3"/>
      <c r="L29" s="3"/>
      <c r="M29" s="3"/>
    </row>
    <row r="30" spans="1:13" x14ac:dyDescent="0.2">
      <c r="A30" s="1">
        <v>27</v>
      </c>
      <c r="B30" s="3"/>
      <c r="C30" s="3">
        <v>7.9</v>
      </c>
      <c r="D30" s="3"/>
      <c r="E30" s="3"/>
      <c r="F30" s="3"/>
      <c r="G30" s="3">
        <v>9.1999999999999993</v>
      </c>
      <c r="H30" s="3">
        <v>18.5</v>
      </c>
      <c r="I30" s="3"/>
      <c r="J30" s="3"/>
      <c r="K30" s="3"/>
      <c r="L30" s="3">
        <v>6.9</v>
      </c>
      <c r="M30" s="3">
        <v>3.3</v>
      </c>
    </row>
    <row r="31" spans="1:13" x14ac:dyDescent="0.2">
      <c r="A31" s="1">
        <v>28</v>
      </c>
      <c r="B31" s="3">
        <v>4</v>
      </c>
      <c r="C31" s="3"/>
      <c r="D31" s="3"/>
      <c r="E31" s="3">
        <v>18</v>
      </c>
      <c r="F31" s="3">
        <v>28.7</v>
      </c>
      <c r="G31" s="3"/>
      <c r="H31" s="3"/>
      <c r="I31" s="3"/>
      <c r="J31" s="3">
        <v>11.4</v>
      </c>
      <c r="K31" s="3">
        <v>4.2</v>
      </c>
      <c r="L31" s="3"/>
      <c r="M31" s="3"/>
    </row>
    <row r="32" spans="1:13" x14ac:dyDescent="0.2">
      <c r="A32" s="1">
        <v>29</v>
      </c>
      <c r="B32" s="3"/>
      <c r="C32" s="3"/>
      <c r="D32" s="3">
        <v>7.8</v>
      </c>
      <c r="E32" s="3"/>
      <c r="F32" s="3"/>
      <c r="G32" s="3"/>
      <c r="H32" s="3"/>
      <c r="I32" s="3">
        <v>4.2</v>
      </c>
      <c r="J32" s="3"/>
      <c r="K32" s="3"/>
      <c r="L32" s="3"/>
      <c r="M32" s="3"/>
    </row>
    <row r="33" spans="1:13" x14ac:dyDescent="0.2">
      <c r="A33" s="1">
        <v>30</v>
      </c>
      <c r="B33" s="3"/>
      <c r="C33" s="3"/>
      <c r="D33" s="3"/>
      <c r="E33" s="3"/>
      <c r="F33" s="3"/>
      <c r="G33" s="3">
        <v>24.4</v>
      </c>
      <c r="H33" s="3">
        <v>11.1</v>
      </c>
      <c r="I33" s="3"/>
      <c r="J33" s="3"/>
      <c r="K33" s="3"/>
      <c r="L33" s="3">
        <v>12.6</v>
      </c>
      <c r="M33" s="3">
        <v>5.9</v>
      </c>
    </row>
    <row r="34" spans="1:13" x14ac:dyDescent="0.2">
      <c r="A34" s="1">
        <v>31</v>
      </c>
      <c r="B34" s="3">
        <v>3.3</v>
      </c>
      <c r="C34" s="3"/>
      <c r="D34" s="3"/>
      <c r="E34" s="3"/>
      <c r="F34" s="3">
        <v>7</v>
      </c>
      <c r="G34" s="3"/>
      <c r="H34" s="3"/>
      <c r="I34" s="3"/>
      <c r="J34" s="3"/>
      <c r="K34" s="3">
        <v>4.9000000000000004</v>
      </c>
      <c r="L34" s="3"/>
      <c r="M34" s="3"/>
    </row>
    <row r="35" spans="1:13" x14ac:dyDescent="0.2">
      <c r="A35" s="1" t="s">
        <v>1</v>
      </c>
      <c r="B35" s="1">
        <f>MAX(B4:B34)</f>
        <v>7</v>
      </c>
      <c r="C35" s="1">
        <f t="shared" ref="C35:M35" si="0">MAX(C4:C34)</f>
        <v>13.5</v>
      </c>
      <c r="D35" s="1">
        <f t="shared" si="0"/>
        <v>12.1</v>
      </c>
      <c r="E35" s="1">
        <f t="shared" si="0"/>
        <v>18</v>
      </c>
      <c r="F35" s="1">
        <f t="shared" si="0"/>
        <v>28.7</v>
      </c>
      <c r="G35" s="1">
        <f t="shared" si="0"/>
        <v>24.4</v>
      </c>
      <c r="H35" s="1">
        <f t="shared" si="0"/>
        <v>18.5</v>
      </c>
      <c r="I35" s="1">
        <f t="shared" si="0"/>
        <v>13.7</v>
      </c>
      <c r="J35" s="1">
        <f t="shared" si="0"/>
        <v>11.4</v>
      </c>
      <c r="K35" s="1">
        <f t="shared" si="0"/>
        <v>12.8</v>
      </c>
      <c r="L35" s="1">
        <f t="shared" si="0"/>
        <v>12.6</v>
      </c>
      <c r="M35" s="1">
        <f t="shared" si="0"/>
        <v>15.1</v>
      </c>
    </row>
    <row r="36" spans="1:13" x14ac:dyDescent="0.2">
      <c r="H36" s="11">
        <f>STDEV(B4:M34)</f>
        <v>4.0799695171047796</v>
      </c>
      <c r="J36" s="11">
        <f xml:space="preserve"> COUNT(H4:J34)/31*100</f>
        <v>96.774193548387103</v>
      </c>
      <c r="M36" s="11">
        <f>100*K37/121</f>
        <v>99.173553719008268</v>
      </c>
    </row>
    <row r="37" spans="1:13" x14ac:dyDescent="0.2">
      <c r="A37" s="1" t="s">
        <v>2</v>
      </c>
      <c r="B37" s="1">
        <f>MAX(B4:M34)</f>
        <v>28.7</v>
      </c>
      <c r="D37" s="1" t="s">
        <v>3</v>
      </c>
      <c r="E37" s="9">
        <f>AVERAGE(B4:M34)</f>
        <v>7.5199999999999987</v>
      </c>
      <c r="G37" s="1" t="s">
        <v>4</v>
      </c>
      <c r="H37" s="9">
        <f>ROUNDUP(H36,2)</f>
        <v>4.08</v>
      </c>
      <c r="J37" s="1" t="s">
        <v>5</v>
      </c>
      <c r="K37" s="1">
        <f>COUNT(B4:M34)</f>
        <v>120</v>
      </c>
      <c r="L37" s="1" t="s">
        <v>12</v>
      </c>
      <c r="M37" s="1">
        <f>ROUNDUP(M36,0)</f>
        <v>100</v>
      </c>
    </row>
    <row r="38" spans="1:13" x14ac:dyDescent="0.2">
      <c r="B38" s="1">
        <f>COUNT(B4:D34)</f>
        <v>30</v>
      </c>
      <c r="C38" s="1" t="s">
        <v>28</v>
      </c>
      <c r="D38" s="1">
        <f xml:space="preserve"> COUNT(B4:D34)/30*100</f>
        <v>100</v>
      </c>
      <c r="E38" s="1">
        <f>COUNT(E4:G34)</f>
        <v>30</v>
      </c>
      <c r="F38" s="1" t="s">
        <v>29</v>
      </c>
      <c r="G38" s="1">
        <f xml:space="preserve"> COUNT(E4:G34)/30*100</f>
        <v>100</v>
      </c>
      <c r="H38" s="1">
        <f>COUNT(H4:J34)</f>
        <v>30</v>
      </c>
      <c r="I38" s="1" t="s">
        <v>30</v>
      </c>
      <c r="J38" s="1">
        <f>ROUNDUP(J36,0)</f>
        <v>97</v>
      </c>
      <c r="K38" s="1">
        <f>COUNT(K4:M34)</f>
        <v>30</v>
      </c>
      <c r="L38" s="1" t="s">
        <v>31</v>
      </c>
      <c r="M38" s="1">
        <f xml:space="preserve"> COUNT(K4:M34)/30*100</f>
        <v>100</v>
      </c>
    </row>
    <row r="39" spans="1:13" x14ac:dyDescent="0.2">
      <c r="A39" s="1" t="s">
        <v>10</v>
      </c>
      <c r="C39" s="4">
        <f>PERCENTILE(B4:M34,0.98)</f>
        <v>18.348000000000003</v>
      </c>
    </row>
    <row r="40" spans="1:13" x14ac:dyDescent="0.2">
      <c r="A40" s="1" t="s">
        <v>11</v>
      </c>
      <c r="B40" s="10">
        <f>COUNT(B4:B34)/11*100</f>
        <v>100</v>
      </c>
      <c r="C40" s="10">
        <f>ROUNDUP(C41,0)</f>
        <v>89</v>
      </c>
      <c r="D40" s="10">
        <f>COUNT(D4:D34)/10*100</f>
        <v>110.00000000000001</v>
      </c>
      <c r="E40" s="10">
        <f t="shared" ref="E40:G40" si="1">COUNT(E4:E34)/10*100</f>
        <v>90</v>
      </c>
      <c r="F40" s="10">
        <f>COUNT(F4:F34)/11*100</f>
        <v>100</v>
      </c>
      <c r="G40" s="10">
        <f t="shared" si="1"/>
        <v>100</v>
      </c>
      <c r="H40" s="10">
        <f>COUNT(H4:H34)/10*100</f>
        <v>100</v>
      </c>
      <c r="I40" s="10">
        <f>COUNT(I4:I34)/10*100</f>
        <v>100</v>
      </c>
      <c r="J40" s="10">
        <f>ROUNDUP(J41,0)</f>
        <v>91</v>
      </c>
      <c r="K40" s="10">
        <f>COUNT(K4:K34)/11*100</f>
        <v>100</v>
      </c>
      <c r="L40" s="10">
        <f>COUNT(L4:L34)/10*100</f>
        <v>100</v>
      </c>
      <c r="M40" s="10">
        <f>COUNT(M4:M34)/10*100</f>
        <v>90</v>
      </c>
    </row>
    <row r="41" spans="1:13" x14ac:dyDescent="0.2">
      <c r="C41" s="11">
        <f>COUNT(C4:C34)/9*100</f>
        <v>88.888888888888886</v>
      </c>
      <c r="J41" s="11">
        <f>COUNT(J4:J34)/11*100</f>
        <v>90.909090909090907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0" sqref="B40:M40"/>
    </sheetView>
  </sheetViews>
  <sheetFormatPr defaultRowHeight="12.75" x14ac:dyDescent="0.2"/>
  <cols>
    <col min="1" max="1" width="10.7109375" customWidth="1"/>
    <col min="2" max="2" width="9" customWidth="1"/>
    <col min="13" max="13" width="9.28515625" customWidth="1"/>
  </cols>
  <sheetData>
    <row r="1" spans="1:13" x14ac:dyDescent="0.2">
      <c r="A1" s="1"/>
      <c r="B1" s="1"/>
      <c r="C1" s="1"/>
      <c r="D1" s="1"/>
      <c r="E1" s="1"/>
      <c r="F1" s="1" t="s">
        <v>27</v>
      </c>
      <c r="G1" s="1"/>
      <c r="H1" s="1"/>
      <c r="I1" s="1"/>
      <c r="J1" s="1"/>
      <c r="K1" s="1"/>
      <c r="L1" s="1"/>
      <c r="M1" s="1"/>
    </row>
    <row r="2" spans="1:13" x14ac:dyDescent="0.2">
      <c r="A2" s="1"/>
      <c r="B2" s="1"/>
      <c r="C2" s="1"/>
      <c r="D2" s="1"/>
      <c r="E2" s="1" t="s">
        <v>0</v>
      </c>
      <c r="F2" s="1"/>
      <c r="G2" s="1"/>
      <c r="H2" s="1"/>
      <c r="I2" s="1"/>
      <c r="J2" s="1"/>
      <c r="K2" s="1"/>
      <c r="L2" s="1"/>
      <c r="M2" s="1"/>
    </row>
    <row r="3" spans="1:13" x14ac:dyDescent="0.2">
      <c r="A3" s="1"/>
      <c r="B3" s="2">
        <v>42736</v>
      </c>
      <c r="C3" s="2">
        <v>42775</v>
      </c>
      <c r="D3" s="2">
        <v>42795</v>
      </c>
      <c r="E3" s="2">
        <v>42826</v>
      </c>
      <c r="F3" s="2">
        <v>42856</v>
      </c>
      <c r="G3" s="2">
        <v>42887</v>
      </c>
      <c r="H3" s="2">
        <v>42917</v>
      </c>
      <c r="I3" s="2">
        <v>42948</v>
      </c>
      <c r="J3" s="2">
        <v>42979</v>
      </c>
      <c r="K3" s="2">
        <v>43009</v>
      </c>
      <c r="L3" s="2">
        <v>43040</v>
      </c>
      <c r="M3" s="2">
        <v>43070</v>
      </c>
    </row>
    <row r="4" spans="1:13" x14ac:dyDescent="0.2">
      <c r="A4" s="1">
        <v>1</v>
      </c>
      <c r="B4" s="3">
        <v>12.5</v>
      </c>
      <c r="C4" s="3"/>
      <c r="D4" s="3"/>
      <c r="E4" s="3">
        <v>8.6</v>
      </c>
      <c r="F4" s="3">
        <v>4.9000000000000004</v>
      </c>
      <c r="G4" s="3"/>
      <c r="H4" s="3"/>
      <c r="I4" s="3"/>
      <c r="J4" s="3">
        <v>10.5</v>
      </c>
      <c r="K4" s="3">
        <v>9.1999999999999993</v>
      </c>
      <c r="L4" s="3"/>
      <c r="M4" s="3"/>
    </row>
    <row r="5" spans="1:13" x14ac:dyDescent="0.2">
      <c r="A5" s="1">
        <v>2</v>
      </c>
      <c r="B5" s="3"/>
      <c r="C5" s="3"/>
      <c r="D5" s="3">
        <v>2.8</v>
      </c>
      <c r="E5" s="3"/>
      <c r="F5" s="3"/>
      <c r="G5" s="3"/>
      <c r="H5" s="3"/>
      <c r="I5" s="3">
        <v>9.1999999999999993</v>
      </c>
      <c r="J5" s="3"/>
      <c r="K5" s="3"/>
      <c r="L5" s="3"/>
      <c r="M5" s="3"/>
    </row>
    <row r="6" spans="1:13" x14ac:dyDescent="0.2">
      <c r="A6" s="1">
        <v>3</v>
      </c>
      <c r="B6" s="3"/>
      <c r="C6" s="3">
        <v>8.6999999999999993</v>
      </c>
      <c r="D6" s="3"/>
      <c r="E6" s="3"/>
      <c r="F6" s="3"/>
      <c r="G6" s="3">
        <v>11.9</v>
      </c>
      <c r="H6" s="3">
        <v>7.6</v>
      </c>
      <c r="I6" s="3"/>
      <c r="J6" s="3"/>
      <c r="K6" s="3"/>
      <c r="L6" s="3">
        <v>6.5</v>
      </c>
      <c r="M6" s="3">
        <v>15.5</v>
      </c>
    </row>
    <row r="7" spans="1:13" x14ac:dyDescent="0.2">
      <c r="A7" s="1">
        <v>4</v>
      </c>
      <c r="B7" s="3">
        <v>5.3</v>
      </c>
      <c r="C7" s="3"/>
      <c r="D7" s="3"/>
      <c r="E7" s="3">
        <v>11.6</v>
      </c>
      <c r="F7" s="3">
        <v>4.0999999999999996</v>
      </c>
      <c r="G7" s="3"/>
      <c r="H7" s="3"/>
      <c r="I7" s="3"/>
      <c r="J7" s="3">
        <v>11</v>
      </c>
      <c r="K7" s="3">
        <v>6.5</v>
      </c>
      <c r="L7" s="3"/>
      <c r="M7" s="3"/>
    </row>
    <row r="8" spans="1:13" x14ac:dyDescent="0.2">
      <c r="A8" s="1">
        <v>5</v>
      </c>
      <c r="B8" s="3"/>
      <c r="C8" s="3"/>
      <c r="D8" s="3">
        <v>7.2</v>
      </c>
      <c r="E8" s="3"/>
      <c r="F8" s="3"/>
      <c r="G8" s="3"/>
      <c r="H8" s="3"/>
      <c r="I8" s="3">
        <v>5.3</v>
      </c>
      <c r="J8" s="3"/>
      <c r="K8" s="3"/>
      <c r="L8" s="3"/>
      <c r="M8" s="3"/>
    </row>
    <row r="9" spans="1:13" x14ac:dyDescent="0.2">
      <c r="A9" s="1">
        <v>6</v>
      </c>
      <c r="B9" s="3"/>
      <c r="C9" s="3">
        <v>7.6</v>
      </c>
      <c r="D9" s="3"/>
      <c r="E9" s="3"/>
      <c r="F9" s="3"/>
      <c r="G9" s="3">
        <v>2.6</v>
      </c>
      <c r="H9" s="3">
        <v>6.3</v>
      </c>
      <c r="I9" s="3"/>
      <c r="J9" s="3"/>
      <c r="K9" s="3"/>
      <c r="L9" s="3">
        <v>6</v>
      </c>
      <c r="M9" s="3">
        <v>2.7</v>
      </c>
    </row>
    <row r="10" spans="1:13" x14ac:dyDescent="0.2">
      <c r="A10" s="1">
        <v>7</v>
      </c>
      <c r="B10" s="3">
        <v>4</v>
      </c>
      <c r="C10" s="3"/>
      <c r="D10" s="3"/>
      <c r="E10" s="3">
        <v>7.3</v>
      </c>
      <c r="F10" s="3">
        <v>9.3000000000000007</v>
      </c>
      <c r="G10" s="3"/>
      <c r="H10" s="3"/>
      <c r="I10" s="3"/>
      <c r="J10" s="3">
        <v>8.6</v>
      </c>
      <c r="K10" s="3">
        <v>5.7</v>
      </c>
      <c r="L10" s="3"/>
      <c r="M10" s="3"/>
    </row>
    <row r="11" spans="1:13" x14ac:dyDescent="0.2">
      <c r="A11" s="1">
        <v>8</v>
      </c>
      <c r="B11" s="3"/>
      <c r="C11" s="3"/>
      <c r="D11" s="3">
        <v>3.8</v>
      </c>
      <c r="E11" s="3"/>
      <c r="F11" s="3"/>
      <c r="G11" s="3"/>
      <c r="H11" s="3"/>
      <c r="I11" s="3">
        <v>10.9</v>
      </c>
      <c r="J11" s="3"/>
      <c r="K11" s="3"/>
      <c r="L11" s="3"/>
      <c r="M11" s="3"/>
    </row>
    <row r="12" spans="1:13" x14ac:dyDescent="0.2">
      <c r="A12" s="1">
        <v>9</v>
      </c>
      <c r="B12" s="3"/>
      <c r="C12" s="3">
        <v>8.1999999999999993</v>
      </c>
      <c r="D12" s="3"/>
      <c r="E12" s="3"/>
      <c r="F12" s="3"/>
      <c r="G12" s="3">
        <v>8.5</v>
      </c>
      <c r="H12" s="3">
        <v>7.5</v>
      </c>
      <c r="I12" s="3"/>
      <c r="J12" s="3"/>
      <c r="K12" s="3"/>
      <c r="L12" s="3">
        <v>3.8</v>
      </c>
      <c r="M12" s="3">
        <v>10.6</v>
      </c>
    </row>
    <row r="13" spans="1:13" x14ac:dyDescent="0.2">
      <c r="A13" s="1">
        <v>10</v>
      </c>
      <c r="B13" s="3">
        <v>5.4</v>
      </c>
      <c r="C13" s="3"/>
      <c r="D13" s="3"/>
      <c r="E13" s="3">
        <v>10.8</v>
      </c>
      <c r="F13" s="3">
        <v>10.7</v>
      </c>
      <c r="G13" s="3"/>
      <c r="H13" s="3"/>
      <c r="I13" s="3"/>
      <c r="J13" s="3">
        <v>8.8000000000000007</v>
      </c>
      <c r="K13" s="3">
        <v>10.5</v>
      </c>
      <c r="L13" s="3"/>
      <c r="M13" s="3"/>
    </row>
    <row r="14" spans="1:13" x14ac:dyDescent="0.2">
      <c r="A14" s="1">
        <v>11</v>
      </c>
      <c r="B14" s="3"/>
      <c r="C14" s="3"/>
      <c r="D14" s="3">
        <v>8.6999999999999993</v>
      </c>
      <c r="E14" s="3"/>
      <c r="F14" s="3"/>
      <c r="G14" s="3"/>
      <c r="H14" s="3"/>
      <c r="I14" s="3">
        <v>8.4</v>
      </c>
      <c r="J14" s="3"/>
      <c r="K14" s="3"/>
      <c r="L14" s="3"/>
      <c r="M14" s="3"/>
    </row>
    <row r="15" spans="1:13" x14ac:dyDescent="0.2">
      <c r="A15" s="1">
        <v>12</v>
      </c>
      <c r="B15" s="3"/>
      <c r="C15" s="3">
        <v>9.1999999999999993</v>
      </c>
      <c r="D15" s="3"/>
      <c r="E15" s="3"/>
      <c r="F15" s="3"/>
      <c r="G15" s="3">
        <v>6.2</v>
      </c>
      <c r="H15" s="3">
        <v>6.2</v>
      </c>
      <c r="I15" s="3"/>
      <c r="J15" s="3"/>
      <c r="K15" s="3"/>
      <c r="L15" s="3">
        <v>6.8</v>
      </c>
      <c r="M15" s="3">
        <v>5</v>
      </c>
    </row>
    <row r="16" spans="1:13" x14ac:dyDescent="0.2">
      <c r="A16" s="1">
        <v>13</v>
      </c>
      <c r="B16" s="3">
        <v>5.5</v>
      </c>
      <c r="C16" s="3"/>
      <c r="D16" s="3"/>
      <c r="E16" s="3">
        <v>10.5</v>
      </c>
      <c r="F16" s="3">
        <v>4.7</v>
      </c>
      <c r="G16" s="3"/>
      <c r="H16" s="3"/>
      <c r="I16" s="3"/>
      <c r="J16" s="3">
        <v>10.7</v>
      </c>
      <c r="K16" s="3">
        <v>11.9</v>
      </c>
      <c r="L16" s="3"/>
      <c r="M16" s="3"/>
    </row>
    <row r="17" spans="1:13" x14ac:dyDescent="0.2">
      <c r="A17" s="1">
        <v>14</v>
      </c>
      <c r="B17" s="3"/>
      <c r="C17" s="3"/>
      <c r="D17" s="3">
        <v>4.7</v>
      </c>
      <c r="E17" s="3"/>
      <c r="F17" s="3"/>
      <c r="G17" s="3"/>
      <c r="H17" s="3"/>
      <c r="I17" s="3">
        <v>5.7</v>
      </c>
      <c r="J17" s="3"/>
      <c r="K17" s="3"/>
      <c r="L17" s="3"/>
      <c r="M17" s="3"/>
    </row>
    <row r="18" spans="1:13" x14ac:dyDescent="0.2">
      <c r="A18" s="1">
        <v>15</v>
      </c>
      <c r="B18" s="3"/>
      <c r="C18" s="3">
        <v>4.7</v>
      </c>
      <c r="D18" s="3"/>
      <c r="E18" s="3"/>
      <c r="F18" s="3"/>
      <c r="G18" s="3">
        <v>6.8</v>
      </c>
      <c r="H18" s="3">
        <v>5.7</v>
      </c>
      <c r="I18" s="3"/>
      <c r="J18" s="3"/>
      <c r="K18" s="3"/>
      <c r="L18" s="3">
        <v>10.7</v>
      </c>
      <c r="M18" s="3">
        <v>8.9</v>
      </c>
    </row>
    <row r="19" spans="1:13" x14ac:dyDescent="0.2">
      <c r="A19" s="1">
        <v>16</v>
      </c>
      <c r="B19" s="3">
        <v>5.2</v>
      </c>
      <c r="C19" s="3"/>
      <c r="D19" s="3"/>
      <c r="E19" s="3">
        <v>6.5</v>
      </c>
      <c r="F19" s="3">
        <v>8.1999999999999993</v>
      </c>
      <c r="G19" s="3"/>
      <c r="H19" s="3"/>
      <c r="I19" s="3"/>
      <c r="J19" s="3">
        <v>4.0999999999999996</v>
      </c>
      <c r="K19" s="3">
        <v>4</v>
      </c>
      <c r="L19" s="3"/>
      <c r="M19" s="3"/>
    </row>
    <row r="20" spans="1:13" x14ac:dyDescent="0.2">
      <c r="A20" s="1">
        <v>17</v>
      </c>
      <c r="B20" s="3"/>
      <c r="C20" s="3"/>
      <c r="D20" s="3">
        <v>5.3</v>
      </c>
      <c r="E20" s="3"/>
      <c r="F20" s="3"/>
      <c r="G20" s="3"/>
      <c r="H20" s="3"/>
      <c r="I20" s="3">
        <v>8.9</v>
      </c>
      <c r="J20" s="3"/>
      <c r="K20" s="3"/>
      <c r="L20" s="3"/>
      <c r="M20" s="3"/>
    </row>
    <row r="21" spans="1:13" x14ac:dyDescent="0.2">
      <c r="A21" s="1">
        <v>18</v>
      </c>
      <c r="B21" s="3"/>
      <c r="C21" s="3">
        <v>6.4</v>
      </c>
      <c r="D21" s="3"/>
      <c r="E21" s="3"/>
      <c r="F21" s="3"/>
      <c r="G21" s="3">
        <v>5.2</v>
      </c>
      <c r="H21" s="3">
        <v>4.2</v>
      </c>
      <c r="I21" s="3"/>
      <c r="J21" s="3"/>
      <c r="K21" s="3"/>
      <c r="L21" s="3">
        <v>5.4</v>
      </c>
      <c r="M21" s="3">
        <v>4.2</v>
      </c>
    </row>
    <row r="22" spans="1:13" x14ac:dyDescent="0.2">
      <c r="A22" s="1">
        <v>19</v>
      </c>
      <c r="B22" s="3">
        <v>4.8</v>
      </c>
      <c r="C22" s="3"/>
      <c r="D22" s="3"/>
      <c r="E22" s="3">
        <v>9.6999999999999993</v>
      </c>
      <c r="F22" s="3">
        <v>11.2</v>
      </c>
      <c r="G22" s="3"/>
      <c r="H22" s="3"/>
      <c r="I22" s="3"/>
      <c r="J22" s="3">
        <v>9</v>
      </c>
      <c r="K22" s="3">
        <v>9.3000000000000007</v>
      </c>
      <c r="L22" s="3"/>
      <c r="M22" s="3"/>
    </row>
    <row r="23" spans="1:13" x14ac:dyDescent="0.2">
      <c r="A23" s="1">
        <v>20</v>
      </c>
      <c r="B23" s="3"/>
      <c r="C23" s="3"/>
      <c r="D23" s="3">
        <v>9</v>
      </c>
      <c r="E23" s="3"/>
      <c r="F23" s="3"/>
      <c r="G23" s="3"/>
      <c r="H23" s="3"/>
      <c r="I23" s="3">
        <v>9.6999999999999993</v>
      </c>
      <c r="J23" s="3"/>
      <c r="K23" s="3"/>
      <c r="L23" s="3"/>
      <c r="M23" s="3"/>
    </row>
    <row r="24" spans="1:13" x14ac:dyDescent="0.2">
      <c r="A24" s="1">
        <v>21</v>
      </c>
      <c r="B24" s="3"/>
      <c r="C24" s="3">
        <v>4.3</v>
      </c>
      <c r="D24" s="3"/>
      <c r="E24" s="3"/>
      <c r="F24" s="3"/>
      <c r="G24" s="3">
        <v>5.3</v>
      </c>
      <c r="H24" s="3">
        <v>11.7</v>
      </c>
      <c r="I24" s="3"/>
      <c r="J24" s="3"/>
      <c r="K24" s="3"/>
      <c r="L24" s="3">
        <v>7.7</v>
      </c>
      <c r="M24" s="3">
        <v>9.9</v>
      </c>
    </row>
    <row r="25" spans="1:13" x14ac:dyDescent="0.2">
      <c r="A25" s="1">
        <v>22</v>
      </c>
      <c r="B25" s="3">
        <v>7.2</v>
      </c>
      <c r="C25" s="3"/>
      <c r="D25" s="3"/>
      <c r="E25" s="3">
        <v>7.5</v>
      </c>
      <c r="F25" s="3">
        <v>4.0999999999999996</v>
      </c>
      <c r="G25" s="3"/>
      <c r="H25" s="3"/>
      <c r="I25" s="3"/>
      <c r="J25" s="3">
        <v>11.5</v>
      </c>
      <c r="K25" s="3">
        <v>4.4000000000000004</v>
      </c>
      <c r="L25" s="3"/>
      <c r="M25" s="3"/>
    </row>
    <row r="26" spans="1:13" x14ac:dyDescent="0.2">
      <c r="A26" s="1">
        <v>23</v>
      </c>
      <c r="B26" s="3"/>
      <c r="C26" s="3"/>
      <c r="D26" s="3">
        <v>16.3</v>
      </c>
      <c r="E26" s="3"/>
      <c r="F26" s="3"/>
      <c r="G26" s="3"/>
      <c r="H26" s="3"/>
      <c r="I26" s="3">
        <v>6.2</v>
      </c>
      <c r="J26" s="3"/>
      <c r="K26" s="3"/>
      <c r="L26" s="3"/>
      <c r="M26" s="3"/>
    </row>
    <row r="27" spans="1:13" x14ac:dyDescent="0.2">
      <c r="A27" s="1">
        <v>24</v>
      </c>
      <c r="B27" s="3"/>
      <c r="C27" s="3">
        <v>5.7</v>
      </c>
      <c r="D27" s="3"/>
      <c r="E27" s="3"/>
      <c r="F27" s="3"/>
      <c r="G27" s="3">
        <v>10.8</v>
      </c>
      <c r="H27" s="3">
        <v>15.5</v>
      </c>
      <c r="I27" s="3"/>
      <c r="J27" s="3"/>
      <c r="K27" s="3"/>
      <c r="L27" s="3">
        <v>8</v>
      </c>
      <c r="M27" s="3">
        <v>4.0999999999999996</v>
      </c>
    </row>
    <row r="28" spans="1:13" x14ac:dyDescent="0.2">
      <c r="A28" s="1">
        <v>25</v>
      </c>
      <c r="B28" s="3">
        <v>7.2</v>
      </c>
      <c r="C28" s="3"/>
      <c r="D28" s="3"/>
      <c r="E28" s="3">
        <v>6.2</v>
      </c>
      <c r="F28" s="3">
        <v>7.4</v>
      </c>
      <c r="G28" s="3"/>
      <c r="H28" s="3"/>
      <c r="I28" s="3"/>
      <c r="J28" s="3">
        <v>6</v>
      </c>
      <c r="K28" s="3">
        <v>4.9000000000000004</v>
      </c>
      <c r="L28" s="3"/>
      <c r="M28" s="3"/>
    </row>
    <row r="29" spans="1:13" x14ac:dyDescent="0.2">
      <c r="A29" s="1">
        <v>26</v>
      </c>
      <c r="B29" s="3"/>
      <c r="C29" s="3"/>
      <c r="D29" s="3">
        <v>11.5</v>
      </c>
      <c r="E29" s="3"/>
      <c r="F29" s="3"/>
      <c r="G29" s="3"/>
      <c r="H29" s="3"/>
      <c r="I29" s="3">
        <v>11.3</v>
      </c>
      <c r="J29" s="3"/>
      <c r="K29" s="3"/>
      <c r="L29" s="3"/>
      <c r="M29" s="3"/>
    </row>
    <row r="30" spans="1:13" x14ac:dyDescent="0.2">
      <c r="A30" s="1">
        <v>27</v>
      </c>
      <c r="B30" s="3"/>
      <c r="C30" s="3">
        <v>9</v>
      </c>
      <c r="D30" s="3"/>
      <c r="E30" s="3"/>
      <c r="F30" s="3"/>
      <c r="G30" s="3">
        <v>9.9</v>
      </c>
      <c r="H30" s="3">
        <v>19.100000000000001</v>
      </c>
      <c r="I30" s="3"/>
      <c r="J30" s="3"/>
      <c r="K30" s="3"/>
      <c r="L30" s="3">
        <v>6.1</v>
      </c>
      <c r="M30" s="3">
        <v>3.7</v>
      </c>
    </row>
    <row r="31" spans="1:13" x14ac:dyDescent="0.2">
      <c r="A31" s="1">
        <v>28</v>
      </c>
      <c r="B31" s="3">
        <v>5.7</v>
      </c>
      <c r="C31" s="3"/>
      <c r="D31" s="3"/>
      <c r="E31" s="3">
        <v>17.5</v>
      </c>
      <c r="F31" s="3">
        <v>24.5</v>
      </c>
      <c r="G31" s="3"/>
      <c r="H31" s="3"/>
      <c r="I31" s="3"/>
      <c r="J31" s="3">
        <v>12.1</v>
      </c>
      <c r="K31" s="3">
        <v>4</v>
      </c>
      <c r="L31" s="3"/>
      <c r="M31" s="3"/>
    </row>
    <row r="32" spans="1:13" x14ac:dyDescent="0.2">
      <c r="A32" s="1">
        <v>29</v>
      </c>
      <c r="B32" s="3"/>
      <c r="C32" s="3"/>
      <c r="D32" s="3">
        <v>7.3</v>
      </c>
      <c r="E32" s="3"/>
      <c r="F32" s="3"/>
      <c r="G32" s="3"/>
      <c r="H32" s="3"/>
      <c r="I32" s="3">
        <v>8.1999999999999993</v>
      </c>
      <c r="J32" s="3"/>
      <c r="K32" s="3"/>
      <c r="L32" s="3"/>
      <c r="M32" s="3"/>
    </row>
    <row r="33" spans="1:13" x14ac:dyDescent="0.2">
      <c r="A33" s="1">
        <v>30</v>
      </c>
      <c r="B33" s="3"/>
      <c r="C33" s="3"/>
      <c r="D33" s="3"/>
      <c r="E33" s="3"/>
      <c r="F33" s="3"/>
      <c r="G33" s="3">
        <v>24.2</v>
      </c>
      <c r="H33" s="3">
        <v>9.6</v>
      </c>
      <c r="I33" s="3"/>
      <c r="J33" s="3"/>
      <c r="K33" s="3"/>
      <c r="L33" s="3">
        <v>11.4</v>
      </c>
      <c r="M33" s="3">
        <v>8</v>
      </c>
    </row>
    <row r="34" spans="1:13" x14ac:dyDescent="0.2">
      <c r="A34" s="1">
        <v>31</v>
      </c>
      <c r="B34" s="3">
        <v>4.4000000000000004</v>
      </c>
      <c r="C34" s="3"/>
      <c r="D34" s="3"/>
      <c r="E34" s="3"/>
      <c r="F34" s="3">
        <v>8.6</v>
      </c>
      <c r="G34" s="3"/>
      <c r="H34" s="3"/>
      <c r="I34" s="3"/>
      <c r="J34" s="3"/>
      <c r="K34" s="3">
        <v>6.7</v>
      </c>
      <c r="L34" s="3"/>
      <c r="M34" s="3"/>
    </row>
    <row r="35" spans="1:13" x14ac:dyDescent="0.2">
      <c r="A35" s="1" t="s">
        <v>1</v>
      </c>
      <c r="B35" s="1">
        <f>MAX(B4:B34)</f>
        <v>12.5</v>
      </c>
      <c r="C35" s="1">
        <f t="shared" ref="C35:M35" si="0">MAX(C4:C34)</f>
        <v>9.1999999999999993</v>
      </c>
      <c r="D35" s="1">
        <f t="shared" si="0"/>
        <v>16.3</v>
      </c>
      <c r="E35" s="1">
        <f t="shared" si="0"/>
        <v>17.5</v>
      </c>
      <c r="F35" s="1">
        <f t="shared" si="0"/>
        <v>24.5</v>
      </c>
      <c r="G35" s="1">
        <f t="shared" si="0"/>
        <v>24.2</v>
      </c>
      <c r="H35" s="1">
        <f t="shared" si="0"/>
        <v>19.100000000000001</v>
      </c>
      <c r="I35" s="1">
        <f t="shared" si="0"/>
        <v>11.3</v>
      </c>
      <c r="J35" s="1">
        <f t="shared" si="0"/>
        <v>12.1</v>
      </c>
      <c r="K35" s="1">
        <f t="shared" si="0"/>
        <v>11.9</v>
      </c>
      <c r="L35" s="1">
        <f t="shared" si="0"/>
        <v>11.4</v>
      </c>
      <c r="M35" s="1">
        <f t="shared" si="0"/>
        <v>15.5</v>
      </c>
    </row>
    <row r="36" spans="1:1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1">
        <f>100*K37/121</f>
        <v>100.82644628099173</v>
      </c>
    </row>
    <row r="37" spans="1:13" x14ac:dyDescent="0.2">
      <c r="A37" s="1" t="s">
        <v>2</v>
      </c>
      <c r="B37" s="1">
        <f>MAX(B4:M34)</f>
        <v>24.5</v>
      </c>
      <c r="C37" s="1"/>
      <c r="D37" s="1" t="s">
        <v>3</v>
      </c>
      <c r="E37" s="9">
        <f>AVERAGE(B4:M34)</f>
        <v>8.0696721311475432</v>
      </c>
      <c r="F37" s="1"/>
      <c r="G37" s="1" t="s">
        <v>4</v>
      </c>
      <c r="H37" s="1">
        <f>ROUNDUP(H39,1)</f>
        <v>3.8000000000000003</v>
      </c>
      <c r="I37" s="1"/>
      <c r="J37" s="1" t="s">
        <v>5</v>
      </c>
      <c r="K37" s="1">
        <f>COUNT(B4:M34)</f>
        <v>122</v>
      </c>
      <c r="L37" s="1" t="s">
        <v>12</v>
      </c>
      <c r="M37" s="1">
        <f>ROUNDUP(M36,0)</f>
        <v>101</v>
      </c>
    </row>
    <row r="38" spans="1:13" x14ac:dyDescent="0.2">
      <c r="A38" s="1"/>
      <c r="B38" s="1">
        <f>COUNT(B4:D34)</f>
        <v>30</v>
      </c>
      <c r="C38" s="1" t="s">
        <v>28</v>
      </c>
      <c r="D38" s="1">
        <f xml:space="preserve"> COUNT(B4:D34)/30*100</f>
        <v>100</v>
      </c>
      <c r="E38" s="1">
        <f>COUNT(E4:G34)</f>
        <v>31</v>
      </c>
      <c r="F38" s="1" t="s">
        <v>29</v>
      </c>
      <c r="G38" s="1">
        <f xml:space="preserve"> ROUNDUP(G41,0)</f>
        <v>104</v>
      </c>
      <c r="H38" s="1">
        <f>COUNT(H4:J34)</f>
        <v>30</v>
      </c>
      <c r="I38" s="1" t="s">
        <v>30</v>
      </c>
      <c r="J38" s="1">
        <f xml:space="preserve"> ROUNDUP(J39,0)</f>
        <v>97</v>
      </c>
      <c r="K38" s="1">
        <f>COUNT(K4:M34)</f>
        <v>31</v>
      </c>
      <c r="L38" s="1" t="s">
        <v>31</v>
      </c>
      <c r="M38" s="1">
        <f>ROUNDUP(M39,0)</f>
        <v>104</v>
      </c>
    </row>
    <row r="39" spans="1:13" x14ac:dyDescent="0.2">
      <c r="A39" s="1" t="s">
        <v>10</v>
      </c>
      <c r="B39" s="1"/>
      <c r="C39" s="1">
        <f>ROUNDUP(C41,0)</f>
        <v>19</v>
      </c>
      <c r="D39" s="1"/>
      <c r="E39" s="1"/>
      <c r="F39" s="1"/>
      <c r="G39" s="1"/>
      <c r="H39" s="11">
        <f>STDEV(B4:M34)</f>
        <v>3.7647097578744413</v>
      </c>
      <c r="I39" s="1"/>
      <c r="J39" s="11">
        <f xml:space="preserve"> COUNT(H4:J34)/31*100</f>
        <v>96.774193548387103</v>
      </c>
      <c r="K39" s="1"/>
      <c r="L39" s="1"/>
      <c r="M39" s="11">
        <f xml:space="preserve"> COUNT(K4:M34)/30*100</f>
        <v>103.33333333333334</v>
      </c>
    </row>
    <row r="40" spans="1:13" x14ac:dyDescent="0.2">
      <c r="A40" s="1" t="s">
        <v>11</v>
      </c>
      <c r="B40" s="10">
        <f>COUNT(B4:B34)/11*100</f>
        <v>100</v>
      </c>
      <c r="C40" s="10">
        <f>COUNT(C4:C34)/9*100</f>
        <v>100</v>
      </c>
      <c r="D40" s="10">
        <f>COUNT(D4:D34)/10*100</f>
        <v>100</v>
      </c>
      <c r="E40" s="10">
        <f t="shared" ref="E40:G40" si="1">COUNT(E4:E34)/10*100</f>
        <v>100</v>
      </c>
      <c r="F40" s="10">
        <f>COUNT(F4:F34)/11*100</f>
        <v>100</v>
      </c>
      <c r="G40" s="10">
        <f t="shared" si="1"/>
        <v>100</v>
      </c>
      <c r="H40" s="10">
        <f>COUNT(H4:H34)/10*100</f>
        <v>100</v>
      </c>
      <c r="I40" s="10">
        <f>COUNT(I4:I34)/10*100</f>
        <v>100</v>
      </c>
      <c r="J40" s="10">
        <f>ROUNDUP(J41,0)</f>
        <v>91</v>
      </c>
      <c r="K40" s="10">
        <f>COUNT(K4:K34)/11*100</f>
        <v>100</v>
      </c>
      <c r="L40" s="10">
        <f>COUNT(L4:L34)/10*100</f>
        <v>100</v>
      </c>
      <c r="M40" s="10">
        <f>COUNT(M4:M34)/10*100</f>
        <v>100</v>
      </c>
    </row>
    <row r="41" spans="1:13" x14ac:dyDescent="0.2">
      <c r="C41" s="12">
        <f>PERCENTILE(B4:M34,0.98)</f>
        <v>18.427999999999997</v>
      </c>
      <c r="E41" s="13"/>
      <c r="G41" s="12">
        <f xml:space="preserve"> COUNT(E4:G34)/30*100</f>
        <v>103.33333333333334</v>
      </c>
      <c r="J41" s="12">
        <f>COUNT(J4:J34)/11*100</f>
        <v>90.909090909090907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AL</vt:lpstr>
      <vt:lpstr>BC1</vt:lpstr>
      <vt:lpstr>BC2</vt:lpstr>
      <vt:lpstr>ChV</vt:lpstr>
      <vt:lpstr>GM</vt:lpstr>
      <vt:lpstr>HM1</vt:lpstr>
      <vt:lpstr>HM2</vt:lpstr>
      <vt:lpstr>HO</vt:lpstr>
      <vt:lpstr>I610</vt:lpstr>
      <vt:lpstr>KN</vt:lpstr>
      <vt:lpstr>LY</vt:lpstr>
      <vt:lpstr>MO</vt:lpstr>
      <vt:lpstr>MR</vt:lpstr>
      <vt:lpstr>PA</vt:lpstr>
      <vt:lpstr>SC1</vt:lpstr>
      <vt:lpstr>SC2</vt:lpstr>
      <vt:lpstr>VT</vt:lpstr>
    </vt:vector>
  </TitlesOfParts>
  <Company>Louisiana Department of Environmental Quality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d_wafer</dc:creator>
  <cp:lastModifiedBy>W Trunch</cp:lastModifiedBy>
  <cp:lastPrinted>2017-06-14T20:15:41Z</cp:lastPrinted>
  <dcterms:created xsi:type="dcterms:W3CDTF">2013-02-15T14:52:19Z</dcterms:created>
  <dcterms:modified xsi:type="dcterms:W3CDTF">2018-09-19T12:05:39Z</dcterms:modified>
</cp:coreProperties>
</file>